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trn-a223\Dropbox (東急建設)\個人フォルダ\"/>
    </mc:Choice>
  </mc:AlternateContent>
  <xr:revisionPtr revIDLastSave="0" documentId="8_{24838392-0642-40D7-B5F8-7F3F3B39760E}" xr6:coauthVersionLast="47" xr6:coauthVersionMax="47" xr10:uidLastSave="{00000000-0000-0000-0000-000000000000}"/>
  <bookViews>
    <workbookView xWindow="-120" yWindow="-120" windowWidth="29040" windowHeight="15840" tabRatio="865" activeTab="4" xr2:uid="{00000000-000D-0000-FFFF-FFFF00000000}"/>
  </bookViews>
  <sheets>
    <sheet name="保留金解除に伴うQ＆A" sheetId="12" r:id="rId1"/>
    <sheet name="表紙（鏡）記載例" sheetId="11" r:id="rId2"/>
    <sheet name="内訳  記入例" sheetId="4" r:id="rId3"/>
    <sheet name="表紙（鏡）（消費税10％)" sheetId="10" r:id="rId4"/>
    <sheet name="内訳" sheetId="2" r:id="rId5"/>
    <sheet name="表紙（鏡） 手書用 (消費税10%)" sheetId="9" r:id="rId6"/>
    <sheet name="内訳 手書用" sheetId="6" r:id="rId7"/>
  </sheets>
  <definedNames>
    <definedName name="_xlnm.Print_Area" localSheetId="4">内訳!$B$2:$T$31</definedName>
    <definedName name="_xlnm.Print_Area" localSheetId="2">'内訳  記入例'!$B$2:$T$31</definedName>
    <definedName name="_xlnm.Print_Area" localSheetId="6">'内訳 手書用'!$B$2:$T$31</definedName>
    <definedName name="_xlnm.Print_Area" localSheetId="5">'表紙（鏡） 手書用 (消費税10%)'!$B$2:$T$36</definedName>
    <definedName name="_xlnm.Print_Area" localSheetId="3">'表紙（鏡）（消費税10％)'!$B$2:$T$36</definedName>
    <definedName name="_xlnm.Print_Area" localSheetId="1">'表紙（鏡）記載例'!$B$2:$T$36</definedName>
    <definedName name="契約金額" localSheetId="5">'表紙（鏡） 手書用 (消費税10%)'!$H$6</definedName>
    <definedName name="契約金額" localSheetId="3">'表紙（鏡）（消費税10％)'!$H$6</definedName>
    <definedName name="契約金額" localSheetId="1">'表紙（鏡）記載例'!$H$6</definedName>
    <definedName name="形態" localSheetId="5">'表紙（鏡） 手書用 (消費税10%)'!$V$4</definedName>
    <definedName name="形態" localSheetId="3">'表紙（鏡）（消費税10％)'!$V$4</definedName>
    <definedName name="形態" localSheetId="1">'表紙（鏡）記載例'!$V$4</definedName>
    <definedName name="合計" localSheetId="5">'表紙（鏡） 手書用 (消費税10%)'!$H$21</definedName>
    <definedName name="合計" localSheetId="3">'表紙（鏡）（消費税10％)'!$H$21</definedName>
    <definedName name="合計" localSheetId="1">'表紙（鏡）記載例'!$H$21</definedName>
    <definedName name="消費税計" localSheetId="5">'表紙（鏡） 手書用 (消費税10%)'!$L$6</definedName>
    <definedName name="消費税計" localSheetId="3">'表紙（鏡）（消費税10％)'!$L$6</definedName>
    <definedName name="消費税計" localSheetId="1">'表紙（鏡）記載例'!$L$6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H10" i="4"/>
  <c r="H11" i="4"/>
  <c r="H12" i="4"/>
  <c r="H13" i="4"/>
  <c r="H14" i="4"/>
  <c r="H15" i="4"/>
  <c r="H16" i="4"/>
  <c r="T20" i="11" l="1"/>
  <c r="R20" i="11"/>
  <c r="P20" i="11"/>
  <c r="N20" i="11"/>
  <c r="L20" i="11"/>
  <c r="J20" i="11"/>
  <c r="H20" i="11"/>
  <c r="T19" i="11"/>
  <c r="R19" i="11"/>
  <c r="P19" i="11"/>
  <c r="N19" i="11"/>
  <c r="L19" i="11"/>
  <c r="J19" i="11"/>
  <c r="H19" i="11"/>
  <c r="T18" i="11"/>
  <c r="R18" i="11"/>
  <c r="P18" i="11"/>
  <c r="N18" i="11"/>
  <c r="L18" i="11"/>
  <c r="J18" i="11"/>
  <c r="H18" i="11"/>
  <c r="T17" i="11"/>
  <c r="R17" i="11"/>
  <c r="P17" i="11"/>
  <c r="N17" i="11"/>
  <c r="L17" i="11"/>
  <c r="J17" i="11"/>
  <c r="H17" i="11"/>
  <c r="T16" i="11"/>
  <c r="R16" i="11"/>
  <c r="P16" i="11"/>
  <c r="N16" i="11"/>
  <c r="L16" i="11"/>
  <c r="J16" i="11"/>
  <c r="H16" i="11"/>
  <c r="T15" i="11"/>
  <c r="T21" i="11" s="1"/>
  <c r="R15" i="11"/>
  <c r="P15" i="11"/>
  <c r="N15" i="11"/>
  <c r="H15" i="11"/>
  <c r="L15" i="11" s="1"/>
  <c r="T14" i="11"/>
  <c r="R14" i="11"/>
  <c r="P14" i="11"/>
  <c r="N14" i="11"/>
  <c r="H14" i="11"/>
  <c r="L14" i="11" s="1"/>
  <c r="T13" i="11"/>
  <c r="R13" i="11"/>
  <c r="P13" i="11"/>
  <c r="N13" i="11"/>
  <c r="H13" i="11"/>
  <c r="L13" i="11" s="1"/>
  <c r="T12" i="11"/>
  <c r="R12" i="11"/>
  <c r="P12" i="11"/>
  <c r="N12" i="11"/>
  <c r="L12" i="11"/>
  <c r="H12" i="11"/>
  <c r="J12" i="11" s="1"/>
  <c r="T11" i="11"/>
  <c r="R11" i="11"/>
  <c r="P11" i="11"/>
  <c r="N11" i="11"/>
  <c r="L11" i="11"/>
  <c r="J11" i="11"/>
  <c r="H11" i="11"/>
  <c r="T10" i="11"/>
  <c r="R10" i="11"/>
  <c r="R21" i="11" s="1"/>
  <c r="P10" i="11"/>
  <c r="P21" i="11" s="1"/>
  <c r="N10" i="11"/>
  <c r="N21" i="11" s="1"/>
  <c r="L10" i="11"/>
  <c r="J10" i="11"/>
  <c r="H10" i="11"/>
  <c r="H21" i="11" s="1"/>
  <c r="U2" i="11"/>
  <c r="T22" i="11" l="1"/>
  <c r="T26" i="11" s="1"/>
  <c r="T24" i="11"/>
  <c r="T30" i="11"/>
  <c r="T28" i="11"/>
  <c r="T27" i="11"/>
  <c r="S21" i="11"/>
  <c r="N22" i="11"/>
  <c r="M21" i="11"/>
  <c r="N24" i="11"/>
  <c r="M24" i="11" s="1"/>
  <c r="N30" i="11"/>
  <c r="N28" i="11"/>
  <c r="N27" i="11"/>
  <c r="S27" i="11"/>
  <c r="J6" i="11"/>
  <c r="T23" i="11"/>
  <c r="T25" i="11" s="1"/>
  <c r="S22" i="11"/>
  <c r="I24" i="11"/>
  <c r="S24" i="11"/>
  <c r="M27" i="11"/>
  <c r="L21" i="11"/>
  <c r="P30" i="11"/>
  <c r="P28" i="11"/>
  <c r="P27" i="11"/>
  <c r="O27" i="11" s="1"/>
  <c r="O21" i="11"/>
  <c r="P22" i="11"/>
  <c r="O23" i="11" s="1"/>
  <c r="O25" i="11" s="1"/>
  <c r="P24" i="11"/>
  <c r="O24" i="11" s="1"/>
  <c r="R30" i="11"/>
  <c r="R27" i="11"/>
  <c r="Q27" i="11" s="1"/>
  <c r="Q21" i="11"/>
  <c r="R24" i="11"/>
  <c r="Q24" i="11" s="1"/>
  <c r="R22" i="11"/>
  <c r="R28" i="11"/>
  <c r="J15" i="11"/>
  <c r="J14" i="11"/>
  <c r="J13" i="11"/>
  <c r="J21" i="11" s="1"/>
  <c r="T20" i="10"/>
  <c r="R20" i="10"/>
  <c r="P20" i="10"/>
  <c r="N20" i="10"/>
  <c r="L20" i="10"/>
  <c r="J20" i="10"/>
  <c r="H20" i="10"/>
  <c r="T19" i="10"/>
  <c r="R19" i="10"/>
  <c r="P19" i="10"/>
  <c r="N19" i="10"/>
  <c r="L19" i="10"/>
  <c r="J19" i="10"/>
  <c r="H19" i="10"/>
  <c r="T18" i="10"/>
  <c r="R18" i="10"/>
  <c r="P18" i="10"/>
  <c r="N18" i="10"/>
  <c r="L18" i="10"/>
  <c r="H18" i="10"/>
  <c r="J18" i="10" s="1"/>
  <c r="T17" i="10"/>
  <c r="R17" i="10"/>
  <c r="P17" i="10"/>
  <c r="N17" i="10"/>
  <c r="L17" i="10"/>
  <c r="H17" i="10"/>
  <c r="J17" i="10" s="1"/>
  <c r="T16" i="10"/>
  <c r="R16" i="10"/>
  <c r="P16" i="10"/>
  <c r="N16" i="10"/>
  <c r="L16" i="10"/>
  <c r="J16" i="10"/>
  <c r="H16" i="10"/>
  <c r="T15" i="10"/>
  <c r="R15" i="10"/>
  <c r="P15" i="10"/>
  <c r="N15" i="10"/>
  <c r="H15" i="10"/>
  <c r="L15" i="10" s="1"/>
  <c r="T14" i="10"/>
  <c r="R14" i="10"/>
  <c r="P14" i="10"/>
  <c r="N14" i="10"/>
  <c r="H14" i="10"/>
  <c r="L14" i="10" s="1"/>
  <c r="T13" i="10"/>
  <c r="R13" i="10"/>
  <c r="P13" i="10"/>
  <c r="N13" i="10"/>
  <c r="H13" i="10"/>
  <c r="L13" i="10" s="1"/>
  <c r="T12" i="10"/>
  <c r="R12" i="10"/>
  <c r="P12" i="10"/>
  <c r="N12" i="10"/>
  <c r="H12" i="10"/>
  <c r="L12" i="10" s="1"/>
  <c r="T11" i="10"/>
  <c r="R11" i="10"/>
  <c r="P11" i="10"/>
  <c r="N11" i="10"/>
  <c r="L11" i="10"/>
  <c r="J11" i="10"/>
  <c r="H11" i="10"/>
  <c r="T10" i="10"/>
  <c r="R10" i="10"/>
  <c r="P10" i="10"/>
  <c r="N10" i="10"/>
  <c r="L10" i="10"/>
  <c r="J10" i="10"/>
  <c r="H10" i="10"/>
  <c r="U2" i="10"/>
  <c r="T21" i="9"/>
  <c r="S21" i="9" s="1"/>
  <c r="R21" i="9"/>
  <c r="Q21" i="9"/>
  <c r="P21" i="9"/>
  <c r="O21" i="9" s="1"/>
  <c r="N21" i="9"/>
  <c r="M21" i="9" s="1"/>
  <c r="L21" i="9"/>
  <c r="K21" i="9" s="1"/>
  <c r="J21" i="9"/>
  <c r="I21" i="9"/>
  <c r="H21" i="9"/>
  <c r="U2" i="9"/>
  <c r="P23" i="11" l="1"/>
  <c r="P25" i="11" s="1"/>
  <c r="N26" i="11"/>
  <c r="T29" i="11"/>
  <c r="T31" i="11" s="1"/>
  <c r="S26" i="11"/>
  <c r="N23" i="11"/>
  <c r="N25" i="11" s="1"/>
  <c r="O22" i="11"/>
  <c r="S23" i="11"/>
  <c r="S25" i="11" s="1"/>
  <c r="P26" i="11"/>
  <c r="M23" i="11"/>
  <c r="M25" i="11" s="1"/>
  <c r="J15" i="10"/>
  <c r="J14" i="10"/>
  <c r="J13" i="10"/>
  <c r="J21" i="10" s="1"/>
  <c r="J22" i="10" s="1"/>
  <c r="J12" i="10"/>
  <c r="N29" i="11"/>
  <c r="N31" i="11" s="1"/>
  <c r="M26" i="11"/>
  <c r="I21" i="11"/>
  <c r="J22" i="11"/>
  <c r="L6" i="11"/>
  <c r="H6" i="11" s="1"/>
  <c r="L22" i="11"/>
  <c r="K21" i="11"/>
  <c r="Q22" i="11"/>
  <c r="M22" i="11"/>
  <c r="R23" i="11"/>
  <c r="R25" i="11" s="1"/>
  <c r="Q23" i="11"/>
  <c r="Q25" i="11" s="1"/>
  <c r="R26" i="11"/>
  <c r="R21" i="10"/>
  <c r="Q21" i="10" s="1"/>
  <c r="P21" i="10"/>
  <c r="P27" i="10" s="1"/>
  <c r="N21" i="10"/>
  <c r="M21" i="10" s="1"/>
  <c r="L21" i="10"/>
  <c r="T21" i="10"/>
  <c r="T28" i="10" s="1"/>
  <c r="H21" i="10"/>
  <c r="R22" i="10"/>
  <c r="R27" i="10"/>
  <c r="R24" i="10"/>
  <c r="R28" i="10"/>
  <c r="J6" i="10"/>
  <c r="L6" i="10" s="1"/>
  <c r="P30" i="10"/>
  <c r="P24" i="10"/>
  <c r="P22" i="10"/>
  <c r="O21" i="10"/>
  <c r="U4" i="2"/>
  <c r="H8" i="2"/>
  <c r="J8" i="2"/>
  <c r="L8" i="2"/>
  <c r="N8" i="2"/>
  <c r="P8" i="2"/>
  <c r="R8" i="2"/>
  <c r="T8" i="2"/>
  <c r="H9" i="2"/>
  <c r="J9" i="2"/>
  <c r="L9" i="2"/>
  <c r="N9" i="2"/>
  <c r="P9" i="2"/>
  <c r="R9" i="2"/>
  <c r="T9" i="2"/>
  <c r="H10" i="2"/>
  <c r="J10" i="2"/>
  <c r="L10" i="2"/>
  <c r="N10" i="2"/>
  <c r="P10" i="2"/>
  <c r="R10" i="2"/>
  <c r="T10" i="2"/>
  <c r="H11" i="2"/>
  <c r="J11" i="2"/>
  <c r="L11" i="2"/>
  <c r="N11" i="2"/>
  <c r="P11" i="2"/>
  <c r="R11" i="2"/>
  <c r="T11" i="2"/>
  <c r="H12" i="2"/>
  <c r="J12" i="2"/>
  <c r="L12" i="2"/>
  <c r="N12" i="2"/>
  <c r="P12" i="2"/>
  <c r="R12" i="2"/>
  <c r="T12" i="2"/>
  <c r="H13" i="2"/>
  <c r="J13" i="2"/>
  <c r="L13" i="2"/>
  <c r="N13" i="2"/>
  <c r="P13" i="2"/>
  <c r="R13" i="2"/>
  <c r="T13" i="2"/>
  <c r="H14" i="2"/>
  <c r="J14" i="2"/>
  <c r="L14" i="2"/>
  <c r="N14" i="2"/>
  <c r="P14" i="2"/>
  <c r="R14" i="2"/>
  <c r="T14" i="2"/>
  <c r="H15" i="2"/>
  <c r="J15" i="2"/>
  <c r="L15" i="2"/>
  <c r="N15" i="2"/>
  <c r="P15" i="2"/>
  <c r="R15" i="2"/>
  <c r="T15" i="2"/>
  <c r="H16" i="2"/>
  <c r="J16" i="2"/>
  <c r="L16" i="2"/>
  <c r="N16" i="2"/>
  <c r="P16" i="2"/>
  <c r="R16" i="2"/>
  <c r="T16" i="2"/>
  <c r="H17" i="2"/>
  <c r="J17" i="2"/>
  <c r="L17" i="2"/>
  <c r="N17" i="2"/>
  <c r="P17" i="2"/>
  <c r="R17" i="2"/>
  <c r="T17" i="2"/>
  <c r="H18" i="2"/>
  <c r="J18" i="2"/>
  <c r="L18" i="2"/>
  <c r="N18" i="2"/>
  <c r="P18" i="2"/>
  <c r="R18" i="2"/>
  <c r="T18" i="2"/>
  <c r="H19" i="2"/>
  <c r="J19" i="2"/>
  <c r="L19" i="2"/>
  <c r="N19" i="2"/>
  <c r="P19" i="2"/>
  <c r="R19" i="2"/>
  <c r="T19" i="2"/>
  <c r="H20" i="2"/>
  <c r="J20" i="2"/>
  <c r="L20" i="2"/>
  <c r="N20" i="2"/>
  <c r="P20" i="2"/>
  <c r="R20" i="2"/>
  <c r="T20" i="2"/>
  <c r="H21" i="2"/>
  <c r="J21" i="2"/>
  <c r="L21" i="2"/>
  <c r="N21" i="2"/>
  <c r="P21" i="2"/>
  <c r="R21" i="2"/>
  <c r="T21" i="2"/>
  <c r="H22" i="2"/>
  <c r="J22" i="2"/>
  <c r="L22" i="2"/>
  <c r="N22" i="2"/>
  <c r="P22" i="2"/>
  <c r="R22" i="2"/>
  <c r="T22" i="2"/>
  <c r="H23" i="2"/>
  <c r="J23" i="2"/>
  <c r="L23" i="2"/>
  <c r="N23" i="2"/>
  <c r="P23" i="2"/>
  <c r="R23" i="2"/>
  <c r="T23" i="2"/>
  <c r="H24" i="2"/>
  <c r="J24" i="2"/>
  <c r="L24" i="2"/>
  <c r="N24" i="2"/>
  <c r="P24" i="2"/>
  <c r="R24" i="2"/>
  <c r="T24" i="2"/>
  <c r="H25" i="2"/>
  <c r="J25" i="2"/>
  <c r="L25" i="2"/>
  <c r="N25" i="2"/>
  <c r="P25" i="2"/>
  <c r="R25" i="2"/>
  <c r="T25" i="2"/>
  <c r="H26" i="2"/>
  <c r="J26" i="2"/>
  <c r="L26" i="2"/>
  <c r="N26" i="2"/>
  <c r="P26" i="2"/>
  <c r="R26" i="2"/>
  <c r="T26" i="2"/>
  <c r="H27" i="2"/>
  <c r="J27" i="2"/>
  <c r="L27" i="2"/>
  <c r="N27" i="2"/>
  <c r="P27" i="2"/>
  <c r="R27" i="2"/>
  <c r="T27" i="2"/>
  <c r="U4" i="4"/>
  <c r="H8" i="4"/>
  <c r="J8" i="4"/>
  <c r="L8" i="4"/>
  <c r="N8" i="4"/>
  <c r="P8" i="4"/>
  <c r="R8" i="4"/>
  <c r="T8" i="4"/>
  <c r="J9" i="4"/>
  <c r="L9" i="4"/>
  <c r="N9" i="4"/>
  <c r="P9" i="4"/>
  <c r="R9" i="4"/>
  <c r="T9" i="4"/>
  <c r="J10" i="4"/>
  <c r="L10" i="4"/>
  <c r="N10" i="4"/>
  <c r="P10" i="4"/>
  <c r="R10" i="4"/>
  <c r="T10" i="4"/>
  <c r="J11" i="4"/>
  <c r="L11" i="4"/>
  <c r="N11" i="4"/>
  <c r="P11" i="4"/>
  <c r="R11" i="4"/>
  <c r="T11" i="4"/>
  <c r="J12" i="4"/>
  <c r="L12" i="4"/>
  <c r="N12" i="4"/>
  <c r="P12" i="4"/>
  <c r="R12" i="4"/>
  <c r="T12" i="4"/>
  <c r="J13" i="4"/>
  <c r="L13" i="4"/>
  <c r="N13" i="4"/>
  <c r="P13" i="4"/>
  <c r="R13" i="4"/>
  <c r="T13" i="4"/>
  <c r="J14" i="4"/>
  <c r="L14" i="4"/>
  <c r="N14" i="4"/>
  <c r="P14" i="4"/>
  <c r="R14" i="4"/>
  <c r="T14" i="4"/>
  <c r="J15" i="4"/>
  <c r="L15" i="4"/>
  <c r="N15" i="4"/>
  <c r="P15" i="4"/>
  <c r="R15" i="4"/>
  <c r="T15" i="4"/>
  <c r="J16" i="4"/>
  <c r="L16" i="4"/>
  <c r="N16" i="4"/>
  <c r="P16" i="4"/>
  <c r="R16" i="4"/>
  <c r="T16" i="4"/>
  <c r="H17" i="4"/>
  <c r="J17" i="4" s="1"/>
  <c r="L17" i="4"/>
  <c r="N17" i="4"/>
  <c r="P17" i="4"/>
  <c r="R17" i="4"/>
  <c r="T17" i="4"/>
  <c r="H18" i="4"/>
  <c r="J18" i="4" s="1"/>
  <c r="L18" i="4"/>
  <c r="N18" i="4"/>
  <c r="P18" i="4"/>
  <c r="R18" i="4"/>
  <c r="T18" i="4"/>
  <c r="H19" i="4"/>
  <c r="J19" i="4"/>
  <c r="L19" i="4"/>
  <c r="N19" i="4"/>
  <c r="P19" i="4"/>
  <c r="R19" i="4"/>
  <c r="T19" i="4"/>
  <c r="H20" i="4"/>
  <c r="J20" i="4"/>
  <c r="L20" i="4"/>
  <c r="N20" i="4"/>
  <c r="P20" i="4"/>
  <c r="R20" i="4"/>
  <c r="T20" i="4"/>
  <c r="H21" i="4"/>
  <c r="J21" i="4"/>
  <c r="L21" i="4"/>
  <c r="N21" i="4"/>
  <c r="P21" i="4"/>
  <c r="R21" i="4"/>
  <c r="T21" i="4"/>
  <c r="H22" i="4"/>
  <c r="J22" i="4"/>
  <c r="L22" i="4"/>
  <c r="N22" i="4"/>
  <c r="P22" i="4"/>
  <c r="R22" i="4"/>
  <c r="T22" i="4"/>
  <c r="H23" i="4"/>
  <c r="J23" i="4"/>
  <c r="L23" i="4"/>
  <c r="N23" i="4"/>
  <c r="P23" i="4"/>
  <c r="R23" i="4"/>
  <c r="T23" i="4"/>
  <c r="H24" i="4"/>
  <c r="J24" i="4"/>
  <c r="L24" i="4"/>
  <c r="N24" i="4"/>
  <c r="P24" i="4"/>
  <c r="R24" i="4"/>
  <c r="T24" i="4"/>
  <c r="H25" i="4"/>
  <c r="J25" i="4"/>
  <c r="L25" i="4"/>
  <c r="N25" i="4"/>
  <c r="P25" i="4"/>
  <c r="R25" i="4"/>
  <c r="T25" i="4"/>
  <c r="H26" i="4"/>
  <c r="J26" i="4"/>
  <c r="L26" i="4"/>
  <c r="N26" i="4"/>
  <c r="P26" i="4"/>
  <c r="R26" i="4"/>
  <c r="T26" i="4"/>
  <c r="H27" i="4"/>
  <c r="J27" i="4"/>
  <c r="L27" i="4"/>
  <c r="N27" i="4"/>
  <c r="P27" i="4"/>
  <c r="R27" i="4"/>
  <c r="T27" i="4"/>
  <c r="U4" i="6"/>
  <c r="P29" i="11" l="1"/>
  <c r="P31" i="11" s="1"/>
  <c r="O31" i="11" s="1"/>
  <c r="O26" i="11"/>
  <c r="R30" i="10"/>
  <c r="J23" i="10"/>
  <c r="J25" i="10" s="1"/>
  <c r="I21" i="10"/>
  <c r="M31" i="11"/>
  <c r="Q26" i="11"/>
  <c r="R29" i="11"/>
  <c r="R31" i="11" s="1"/>
  <c r="Q31" i="11" s="1"/>
  <c r="K22" i="11"/>
  <c r="K23" i="11"/>
  <c r="K25" i="11" s="1"/>
  <c r="L23" i="11"/>
  <c r="L25" i="11" s="1"/>
  <c r="S30" i="11"/>
  <c r="O30" i="11"/>
  <c r="S29" i="11"/>
  <c r="O28" i="11"/>
  <c r="S28" i="11"/>
  <c r="M30" i="11"/>
  <c r="Q29" i="11"/>
  <c r="M28" i="11"/>
  <c r="I28" i="11"/>
  <c r="Q30" i="11"/>
  <c r="M29" i="11"/>
  <c r="Q28" i="11"/>
  <c r="J26" i="11"/>
  <c r="J29" i="11" s="1"/>
  <c r="L28" i="11" s="1"/>
  <c r="K28" i="11" s="1"/>
  <c r="I23" i="11"/>
  <c r="I25" i="11" s="1"/>
  <c r="J23" i="11"/>
  <c r="J25" i="11" s="1"/>
  <c r="I22" i="11"/>
  <c r="S31" i="11"/>
  <c r="P28" i="10"/>
  <c r="H28" i="2"/>
  <c r="H28" i="4"/>
  <c r="N24" i="10"/>
  <c r="M24" i="10" s="1"/>
  <c r="N28" i="10"/>
  <c r="N22" i="10"/>
  <c r="T22" i="10"/>
  <c r="T23" i="10" s="1"/>
  <c r="T30" i="10"/>
  <c r="L22" i="10"/>
  <c r="L23" i="10" s="1"/>
  <c r="S21" i="10"/>
  <c r="K21" i="10"/>
  <c r="Q24" i="10"/>
  <c r="I22" i="10"/>
  <c r="O22" i="10"/>
  <c r="T24" i="10"/>
  <c r="S24" i="10" s="1"/>
  <c r="I24" i="10"/>
  <c r="O24" i="10"/>
  <c r="T27" i="10"/>
  <c r="S27" i="10" s="1"/>
  <c r="Q27" i="10"/>
  <c r="Q22" i="10"/>
  <c r="R23" i="10"/>
  <c r="R25" i="10" s="1"/>
  <c r="R26" i="10" s="1"/>
  <c r="O27" i="10"/>
  <c r="I28" i="10"/>
  <c r="P23" i="10"/>
  <c r="P25" i="10" s="1"/>
  <c r="T28" i="4"/>
  <c r="P28" i="4"/>
  <c r="L28" i="4"/>
  <c r="T28" i="2"/>
  <c r="P28" i="2"/>
  <c r="L28" i="2"/>
  <c r="N28" i="2"/>
  <c r="R28" i="2"/>
  <c r="J28" i="2"/>
  <c r="N28" i="4"/>
  <c r="R28" i="4"/>
  <c r="J28" i="4"/>
  <c r="O29" i="11" l="1"/>
  <c r="J31" i="11"/>
  <c r="I31" i="11" s="1"/>
  <c r="I26" i="11"/>
  <c r="J27" i="11"/>
  <c r="I29" i="11"/>
  <c r="J30" i="11"/>
  <c r="I30" i="11" s="1"/>
  <c r="J26" i="10"/>
  <c r="J27" i="10" s="1"/>
  <c r="T25" i="10"/>
  <c r="T26" i="10" s="1"/>
  <c r="S26" i="10" s="1"/>
  <c r="K22" i="10"/>
  <c r="Q26" i="10"/>
  <c r="R29" i="10"/>
  <c r="Q29" i="10" s="1"/>
  <c r="L25" i="10"/>
  <c r="I23" i="10"/>
  <c r="I25" i="10" s="1"/>
  <c r="Q23" i="10"/>
  <c r="Q25" i="10" s="1"/>
  <c r="O23" i="10"/>
  <c r="O25" i="10" s="1"/>
  <c r="S23" i="10"/>
  <c r="N23" i="10"/>
  <c r="N25" i="10" s="1"/>
  <c r="M22" i="10"/>
  <c r="S22" i="10"/>
  <c r="K23" i="10"/>
  <c r="S30" i="10"/>
  <c r="O30" i="10"/>
  <c r="S28" i="10"/>
  <c r="O28" i="10"/>
  <c r="Q30" i="10"/>
  <c r="M28" i="10"/>
  <c r="Q28" i="10"/>
  <c r="H6" i="10"/>
  <c r="I27" i="11" l="1"/>
  <c r="L24" i="11"/>
  <c r="I27" i="10"/>
  <c r="L24" i="10"/>
  <c r="K24" i="10" s="1"/>
  <c r="I26" i="10"/>
  <c r="J29" i="10"/>
  <c r="T29" i="10"/>
  <c r="S29" i="10" s="1"/>
  <c r="S25" i="10"/>
  <c r="K25" i="10"/>
  <c r="R31" i="10"/>
  <c r="Q31" i="10" s="1"/>
  <c r="M23" i="10"/>
  <c r="M25" i="10" s="1"/>
  <c r="J31" i="10" l="1"/>
  <c r="I31" i="10" s="1"/>
  <c r="L28" i="10"/>
  <c r="K28" i="10" s="1"/>
  <c r="K24" i="11"/>
  <c r="L26" i="11"/>
  <c r="L27" i="11" s="1"/>
  <c r="K27" i="11" s="1"/>
  <c r="L26" i="10"/>
  <c r="K26" i="10" s="1"/>
  <c r="L29" i="10"/>
  <c r="K29" i="10" s="1"/>
  <c r="L27" i="10"/>
  <c r="K27" i="10" s="1"/>
  <c r="J30" i="10"/>
  <c r="I30" i="10" s="1"/>
  <c r="I29" i="10"/>
  <c r="T31" i="10"/>
  <c r="S31" i="10" s="1"/>
  <c r="N30" i="10"/>
  <c r="M30" i="10" s="1"/>
  <c r="L31" i="10" l="1"/>
  <c r="K31" i="10" s="1"/>
  <c r="N26" i="10"/>
  <c r="K26" i="11"/>
  <c r="L29" i="11"/>
  <c r="L30" i="10"/>
  <c r="K30" i="10" s="1"/>
  <c r="N27" i="10"/>
  <c r="P26" i="10" s="1"/>
  <c r="P29" i="10" s="1"/>
  <c r="O29" i="10" s="1"/>
  <c r="N29" i="10"/>
  <c r="M29" i="10" s="1"/>
  <c r="M26" i="10"/>
  <c r="K29" i="11" l="1"/>
  <c r="L30" i="11"/>
  <c r="K30" i="11" s="1"/>
  <c r="M27" i="10"/>
  <c r="L31" i="11"/>
  <c r="K31" i="11" s="1"/>
  <c r="N31" i="10"/>
  <c r="M31" i="10" s="1"/>
  <c r="O26" i="10"/>
  <c r="P31" i="10"/>
  <c r="O31" i="10" s="1"/>
</calcChain>
</file>

<file path=xl/sharedStrings.xml><?xml version="1.0" encoding="utf-8"?>
<sst xmlns="http://schemas.openxmlformats.org/spreadsheetml/2006/main" count="306" uniqueCount="88">
  <si>
    <t>出　来　高　調　書</t>
  </si>
  <si>
    <t>（表紙）</t>
  </si>
  <si>
    <t>工事コード</t>
  </si>
  <si>
    <t>　契約金額　　　円</t>
  </si>
  <si>
    <t>　工事価格　　　　円</t>
  </si>
  <si>
    <t>　消費税額　　  円</t>
  </si>
  <si>
    <t>　工期</t>
  </si>
  <si>
    <t>　契約番号</t>
  </si>
  <si>
    <t>～</t>
  </si>
  <si>
    <t>名　　　　　称</t>
  </si>
  <si>
    <t>単位</t>
  </si>
  <si>
    <t>数 量</t>
  </si>
  <si>
    <t>単 価</t>
  </si>
  <si>
    <t>金    額</t>
  </si>
  <si>
    <t>%</t>
  </si>
  <si>
    <t>計</t>
  </si>
  <si>
    <t>A</t>
  </si>
  <si>
    <t xml:space="preserve">  出 来 高    合 計</t>
  </si>
  <si>
    <t>B</t>
  </si>
  <si>
    <t>C</t>
  </si>
  <si>
    <t xml:space="preserve">  前回 迄  請求額</t>
  </si>
  <si>
    <t>D</t>
  </si>
  <si>
    <t xml:space="preserve">  B      －      C</t>
  </si>
  <si>
    <t>E</t>
  </si>
  <si>
    <t xml:space="preserve">  今 回   請 求 額</t>
  </si>
  <si>
    <t>F</t>
  </si>
  <si>
    <t xml:space="preserve">  残　   　   　額　</t>
  </si>
  <si>
    <t>［工事価格-（Ｃ＋Ｅ）］</t>
  </si>
  <si>
    <t>G</t>
  </si>
  <si>
    <t xml:space="preserve">  前回迄消費税額</t>
  </si>
  <si>
    <t>H</t>
  </si>
  <si>
    <t xml:space="preserve">  今 回 消費税 額</t>
  </si>
  <si>
    <t>I</t>
  </si>
  <si>
    <t xml:space="preserve">  消 費 税   残 額</t>
  </si>
  <si>
    <t>合計</t>
  </si>
  <si>
    <t>J</t>
  </si>
  <si>
    <t xml:space="preserve">  今 回 請求額 計</t>
  </si>
  <si>
    <t>［E  ＋  H ］</t>
  </si>
  <si>
    <t>作業所承認印</t>
  </si>
  <si>
    <t>協力会社名</t>
  </si>
  <si>
    <t>共2001建原価 5</t>
  </si>
  <si>
    <t>（内訳）</t>
  </si>
  <si>
    <t>ページ 小計</t>
  </si>
  <si>
    <t>あ</t>
  </si>
  <si>
    <t>個</t>
  </si>
  <si>
    <t>い</t>
  </si>
  <si>
    <t>ｍ</t>
  </si>
  <si>
    <t>う</t>
  </si>
  <si>
    <t>㎡</t>
  </si>
  <si>
    <t>え</t>
  </si>
  <si>
    <t>ヶ所</t>
  </si>
  <si>
    <t>お</t>
  </si>
  <si>
    <t>ton</t>
  </si>
  <si>
    <t>値引</t>
  </si>
  <si>
    <t>式</t>
  </si>
  <si>
    <t xml:space="preserve">□□□建設(株) </t>
  </si>
  <si>
    <t>／</t>
  </si>
  <si>
    <t>月      日査定</t>
  </si>
  <si>
    <t>［C × 10 %］</t>
  </si>
  <si>
    <t>［C × 10 %］</t>
    <phoneticPr fontId="12"/>
  </si>
  <si>
    <t>［E × 10 %］</t>
  </si>
  <si>
    <t>［E × 10 %］</t>
    <phoneticPr fontId="12"/>
  </si>
  <si>
    <t>［F × 10 %］</t>
  </si>
  <si>
    <t>［F × 10 %］</t>
    <phoneticPr fontId="12"/>
  </si>
  <si>
    <t>外注</t>
    <rPh sb="0" eb="2">
      <t>ガイチュウ</t>
    </rPh>
    <phoneticPr fontId="12"/>
  </si>
  <si>
    <t>労務</t>
    <rPh sb="0" eb="2">
      <t>ロウム</t>
    </rPh>
    <phoneticPr fontId="12"/>
  </si>
  <si>
    <t>渋谷ビル新築工事</t>
    <rPh sb="0" eb="2">
      <t>シブヤ</t>
    </rPh>
    <rPh sb="4" eb="8">
      <t>シンチクコウジ</t>
    </rPh>
    <phoneticPr fontId="12"/>
  </si>
  <si>
    <t>　保　留　金</t>
    <rPh sb="1" eb="2">
      <t>タモツ</t>
    </rPh>
    <rPh sb="3" eb="4">
      <t>トメ</t>
    </rPh>
    <rPh sb="5" eb="6">
      <t>キン</t>
    </rPh>
    <phoneticPr fontId="12"/>
  </si>
  <si>
    <t>出来高調書の書式改定（数式変更）について</t>
    <rPh sb="6" eb="10">
      <t>ショシキカイテイ</t>
    </rPh>
    <phoneticPr fontId="12"/>
  </si>
  <si>
    <t>保留金解除に伴い、労務・外注区分をドロップリスト式に変更しました。</t>
    <rPh sb="0" eb="3">
      <t>ホリュウキン</t>
    </rPh>
    <rPh sb="3" eb="5">
      <t>カイジョ</t>
    </rPh>
    <rPh sb="6" eb="7">
      <t>トモナ</t>
    </rPh>
    <rPh sb="9" eb="11">
      <t>ロウム</t>
    </rPh>
    <rPh sb="12" eb="14">
      <t>ガイチュウ</t>
    </rPh>
    <rPh sb="14" eb="16">
      <t>クブン</t>
    </rPh>
    <rPh sb="24" eb="25">
      <t>シキ</t>
    </rPh>
    <rPh sb="26" eb="28">
      <t>ヘンコウ</t>
    </rPh>
    <phoneticPr fontId="12"/>
  </si>
  <si>
    <t>Ⅰ．</t>
    <phoneticPr fontId="12"/>
  </si>
  <si>
    <t>Ⅱ．</t>
    <phoneticPr fontId="12"/>
  </si>
  <si>
    <t>１．旧書式の場合</t>
    <rPh sb="3" eb="5">
      <t>ショシキ</t>
    </rPh>
    <phoneticPr fontId="12"/>
  </si>
  <si>
    <t>２，新書式の場合</t>
    <rPh sb="3" eb="5">
      <t>ショシキ</t>
    </rPh>
    <phoneticPr fontId="12"/>
  </si>
  <si>
    <t xml:space="preserve"> 保留金の解除時の出来高調書記載方法</t>
    <rPh sb="7" eb="8">
      <t>ジ</t>
    </rPh>
    <rPh sb="9" eb="14">
      <t>デキダカチョウショ</t>
    </rPh>
    <rPh sb="14" eb="16">
      <t>キサイ</t>
    </rPh>
    <phoneticPr fontId="12"/>
  </si>
  <si>
    <t>※　旧書式をそのまま使用する事も可能ですが、Ⅱ以下記載にある数式の注意が必要ですので、</t>
    <rPh sb="2" eb="5">
      <t>キュウショシキ</t>
    </rPh>
    <rPh sb="10" eb="12">
      <t>シヨウ</t>
    </rPh>
    <rPh sb="14" eb="15">
      <t>コト</t>
    </rPh>
    <rPh sb="16" eb="18">
      <t>カノウ</t>
    </rPh>
    <rPh sb="23" eb="25">
      <t>イカ</t>
    </rPh>
    <rPh sb="25" eb="27">
      <t>キサイ</t>
    </rPh>
    <rPh sb="30" eb="32">
      <t>スウシキ</t>
    </rPh>
    <rPh sb="33" eb="35">
      <t>チュウイ</t>
    </rPh>
    <rPh sb="36" eb="38">
      <t>ヒツヨウ</t>
    </rPh>
    <phoneticPr fontId="12"/>
  </si>
  <si>
    <t>　　お手数ですが新書式に変更いただけます様お願いいたします。</t>
    <rPh sb="3" eb="5">
      <t>テスウ</t>
    </rPh>
    <rPh sb="8" eb="11">
      <t>シンショシキ</t>
    </rPh>
    <rPh sb="12" eb="14">
      <t>ヘンコウ</t>
    </rPh>
    <rPh sb="20" eb="21">
      <t>ヨウ</t>
    </rPh>
    <rPh sb="22" eb="23">
      <t>ネガ</t>
    </rPh>
    <phoneticPr fontId="12"/>
  </si>
  <si>
    <t>　　1月20日査定にて、出来高調書の[B　A×90％］欄に出来高合計欄の金額と同じ金額を記載ください。</t>
    <rPh sb="3" eb="4">
      <t>ガツ</t>
    </rPh>
    <rPh sb="6" eb="7">
      <t>ニチ</t>
    </rPh>
    <rPh sb="7" eb="9">
      <t>サテイ</t>
    </rPh>
    <rPh sb="12" eb="15">
      <t>デキダカ</t>
    </rPh>
    <rPh sb="15" eb="17">
      <t>チョウショ</t>
    </rPh>
    <rPh sb="27" eb="28">
      <t>ラン</t>
    </rPh>
    <rPh sb="29" eb="32">
      <t>デキダカ</t>
    </rPh>
    <rPh sb="32" eb="34">
      <t>ゴウケイ</t>
    </rPh>
    <rPh sb="34" eb="35">
      <t>ラン</t>
    </rPh>
    <rPh sb="36" eb="38">
      <t>キンガク</t>
    </rPh>
    <rPh sb="39" eb="40">
      <t>オナ</t>
    </rPh>
    <rPh sb="41" eb="43">
      <t>キンガク</t>
    </rPh>
    <rPh sb="44" eb="46">
      <t>キサイ</t>
    </rPh>
    <phoneticPr fontId="12"/>
  </si>
  <si>
    <t>※既存の出来高調書をそのまま使用する場合についての注意点</t>
    <rPh sb="25" eb="28">
      <t>チュウイテン</t>
    </rPh>
    <phoneticPr fontId="12"/>
  </si>
  <si>
    <t>　　2月20日以降も同様に[B　A×90％］欄に出来高合計欄の金額と同じ金額を記載ください。</t>
    <rPh sb="3" eb="4">
      <t>ガツ</t>
    </rPh>
    <rPh sb="6" eb="7">
      <t>ニチ</t>
    </rPh>
    <rPh sb="7" eb="9">
      <t>イコウ</t>
    </rPh>
    <rPh sb="10" eb="12">
      <t>ドウヨウ</t>
    </rPh>
    <phoneticPr fontId="12"/>
  </si>
  <si>
    <r>
      <t>　　前回査定欄にそれまでの</t>
    </r>
    <r>
      <rPr>
        <b/>
        <sz val="12"/>
        <color rgb="FFFF0000"/>
        <rFont val="ＭＳ Ｐゴシック"/>
        <family val="3"/>
        <charset val="128"/>
        <scheme val="major"/>
      </rPr>
      <t>累計</t>
    </r>
    <r>
      <rPr>
        <sz val="12"/>
        <rFont val="ＭＳ Ｐゴシック"/>
        <family val="3"/>
        <charset val="128"/>
        <scheme val="major"/>
      </rPr>
      <t>出来高を記載ください。</t>
    </r>
    <rPh sb="2" eb="4">
      <t>ゼンカイ</t>
    </rPh>
    <rPh sb="4" eb="6">
      <t>サテイ</t>
    </rPh>
    <rPh sb="6" eb="7">
      <t>ラン</t>
    </rPh>
    <rPh sb="13" eb="15">
      <t>ルイケイ</t>
    </rPh>
    <rPh sb="15" eb="18">
      <t>デキダカ</t>
    </rPh>
    <rPh sb="19" eb="21">
      <t>キサイ</t>
    </rPh>
    <phoneticPr fontId="12"/>
  </si>
  <si>
    <t>　　前回査定欄の[B　A×90％］欄に出来高合計×90％を記載。[今回請求額欄］に累計の請求額を記載ください。</t>
    <rPh sb="2" eb="4">
      <t>ゼンカイ</t>
    </rPh>
    <rPh sb="4" eb="6">
      <t>サテイ</t>
    </rPh>
    <rPh sb="6" eb="7">
      <t>ラン</t>
    </rPh>
    <rPh sb="17" eb="18">
      <t>ラン</t>
    </rPh>
    <rPh sb="19" eb="22">
      <t>デキダカ</t>
    </rPh>
    <rPh sb="22" eb="24">
      <t>ゴウケイ</t>
    </rPh>
    <rPh sb="29" eb="31">
      <t>キサイ</t>
    </rPh>
    <rPh sb="33" eb="35">
      <t>コンカイ</t>
    </rPh>
    <rPh sb="35" eb="37">
      <t>セイキュウ</t>
    </rPh>
    <rPh sb="37" eb="38">
      <t>ガク</t>
    </rPh>
    <rPh sb="38" eb="39">
      <t>ラン</t>
    </rPh>
    <rPh sb="41" eb="43">
      <t>ルイケイ</t>
    </rPh>
    <rPh sb="44" eb="47">
      <t>セイキュウガク</t>
    </rPh>
    <rPh sb="48" eb="50">
      <t>キサイ</t>
    </rPh>
    <phoneticPr fontId="12"/>
  </si>
  <si>
    <t>３．過去累計保留金があり、当月出来高請求が無い場合</t>
    <phoneticPr fontId="12"/>
  </si>
  <si>
    <t>当月査定欄に前回迄累計出来高を記載してください。</t>
    <rPh sb="0" eb="2">
      <t>トウゲツ</t>
    </rPh>
    <rPh sb="2" eb="5">
      <t>サテイラン</t>
    </rPh>
    <rPh sb="6" eb="9">
      <t>ゼンカイマデ</t>
    </rPh>
    <rPh sb="9" eb="11">
      <t>ルイケイ</t>
    </rPh>
    <rPh sb="11" eb="14">
      <t>デキダカ</t>
    </rPh>
    <rPh sb="15" eb="17">
      <t>キサイ</t>
    </rPh>
    <phoneticPr fontId="12"/>
  </si>
  <si>
    <t>GA20220001</t>
  </si>
  <si>
    <t>GR22220001</t>
    <phoneticPr fontId="12"/>
  </si>
  <si>
    <t>渋谷ビル改修工事</t>
    <rPh sb="0" eb="2">
      <t>シブヤ</t>
    </rPh>
    <rPh sb="4" eb="6">
      <t>カイシュウ</t>
    </rPh>
    <rPh sb="6" eb="8">
      <t>コウジ</t>
    </rPh>
    <phoneticPr fontId="12"/>
  </si>
  <si>
    <t>新調書は　東急リニューアルホームページ　→　協力会社用指定書類　→　出来高調書　から　ダウンロードしてください。</t>
    <rPh sb="0" eb="1">
      <t>シン</t>
    </rPh>
    <rPh sb="1" eb="3">
      <t>チョウショ</t>
    </rPh>
    <rPh sb="5" eb="7">
      <t>トウキュウ</t>
    </rPh>
    <rPh sb="22" eb="24">
      <t>キョウリョク</t>
    </rPh>
    <rPh sb="24" eb="26">
      <t>ガイシャ</t>
    </rPh>
    <rPh sb="26" eb="27">
      <t>ヨウ</t>
    </rPh>
    <rPh sb="27" eb="29">
      <t>シテイ</t>
    </rPh>
    <rPh sb="29" eb="31">
      <t>ショルイ</t>
    </rPh>
    <rPh sb="34" eb="37">
      <t>デキダカ</t>
    </rPh>
    <rPh sb="37" eb="39">
      <t>チョウショ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</si>
</sst>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m&quot;月&quot;d&quot;日査定&quot;"/>
    <numFmt numFmtId="178" formatCode="&quot;／&quot;0"/>
    <numFmt numFmtId="179" formatCode="#,##0.0;;0.0"/>
    <numFmt numFmtId="180" formatCode="m&quot; 月 &quot;d&quot; 日査定&quot;"/>
    <numFmt numFmtId="181" formatCode="m&quot;月 &quot;d&quot;日査定&quot;"/>
    <numFmt numFmtId="182" formatCode="#,##0;[Red]\-#,##0;0"/>
  </numFmts>
  <fonts count="18">
    <font>
      <sz val="12"/>
      <name val="リュウミンライト－ＫＬ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sz val="6"/>
      <name val="リュウミンライト－ＫＬ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2"/>
      <name val="MS UI Gothic"/>
      <family val="3"/>
      <charset val="128"/>
    </font>
    <font>
      <sz val="12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1" fillId="0" borderId="1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0" fontId="2" fillId="0" borderId="3" xfId="0" applyFont="1" applyFill="1" applyBorder="1" applyProtection="1">
      <protection locked="0"/>
    </xf>
    <xf numFmtId="0" fontId="6" fillId="0" borderId="2" xfId="0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176" fontId="1" fillId="0" borderId="2" xfId="0" applyNumberFormat="1" applyFont="1" applyFill="1" applyBorder="1" applyAlignment="1" applyProtection="1">
      <alignment horizontal="right" vertical="top"/>
      <protection locked="0"/>
    </xf>
    <xf numFmtId="1" fontId="1" fillId="0" borderId="2" xfId="0" applyNumberFormat="1" applyFont="1" applyFill="1" applyBorder="1" applyAlignment="1" applyProtection="1">
      <alignment horizontal="left" vertical="top"/>
      <protection locked="0"/>
    </xf>
    <xf numFmtId="178" fontId="1" fillId="0" borderId="1" xfId="0" applyNumberFormat="1" applyFont="1" applyFill="1" applyBorder="1" applyAlignment="1" applyProtection="1">
      <alignment horizontal="left" vertical="center"/>
      <protection locked="0"/>
    </xf>
    <xf numFmtId="176" fontId="7" fillId="0" borderId="5" xfId="0" applyNumberFormat="1" applyFont="1" applyFill="1" applyBorder="1" applyProtection="1">
      <protection locked="0"/>
    </xf>
    <xf numFmtId="181" fontId="10" fillId="0" borderId="6" xfId="0" applyNumberFormat="1" applyFont="1" applyFill="1" applyBorder="1" applyAlignment="1" applyProtection="1">
      <alignment horizontal="center"/>
      <protection locked="0"/>
    </xf>
    <xf numFmtId="180" fontId="10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NumberFormat="1" applyFont="1" applyFill="1" applyBorder="1" applyProtection="1">
      <protection locked="0"/>
    </xf>
    <xf numFmtId="3" fontId="2" fillId="0" borderId="8" xfId="0" applyNumberFormat="1" applyFont="1" applyFill="1" applyBorder="1" applyProtection="1">
      <protection locked="0"/>
    </xf>
    <xf numFmtId="176" fontId="2" fillId="0" borderId="5" xfId="0" applyNumberFormat="1" applyFont="1" applyFill="1" applyBorder="1" applyProtection="1"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176" fontId="2" fillId="0" borderId="8" xfId="0" applyNumberFormat="1" applyFont="1" applyFill="1" applyBorder="1" applyProtection="1">
      <protection locked="0"/>
    </xf>
    <xf numFmtId="0" fontId="6" fillId="0" borderId="12" xfId="0" applyFont="1" applyFill="1" applyBorder="1" applyAlignment="1" applyProtection="1">
      <protection locked="0"/>
    </xf>
    <xf numFmtId="38" fontId="2" fillId="0" borderId="5" xfId="0" applyNumberFormat="1" applyFont="1" applyFill="1" applyBorder="1" applyProtection="1">
      <protection locked="0"/>
    </xf>
    <xf numFmtId="0" fontId="1" fillId="2" borderId="0" xfId="0" applyFont="1" applyFill="1"/>
    <xf numFmtId="3" fontId="1" fillId="2" borderId="0" xfId="0" applyNumberFormat="1" applyFont="1" applyFill="1"/>
    <xf numFmtId="176" fontId="1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Protection="1"/>
    <xf numFmtId="3" fontId="2" fillId="2" borderId="0" xfId="0" applyNumberFormat="1" applyFont="1" applyFill="1"/>
    <xf numFmtId="176" fontId="2" fillId="2" borderId="0" xfId="0" applyNumberFormat="1" applyFont="1" applyFill="1" applyBorder="1" applyAlignment="1">
      <alignment vertical="top"/>
    </xf>
    <xf numFmtId="3" fontId="4" fillId="2" borderId="13" xfId="0" applyNumberFormat="1" applyFont="1" applyFill="1" applyBorder="1" applyAlignment="1">
      <alignment horizontal="centerContinuous" vertical="top"/>
    </xf>
    <xf numFmtId="176" fontId="2" fillId="2" borderId="13" xfId="0" applyNumberFormat="1" applyFont="1" applyFill="1" applyBorder="1" applyAlignment="1">
      <alignment horizontal="centerContinuous" vertical="top"/>
    </xf>
    <xf numFmtId="3" fontId="2" fillId="2" borderId="13" xfId="0" applyNumberFormat="1" applyFont="1" applyFill="1" applyBorder="1" applyAlignment="1">
      <alignment horizontal="centerContinuous" vertical="top"/>
    </xf>
    <xf numFmtId="3" fontId="4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" fillId="2" borderId="1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4" fillId="2" borderId="15" xfId="0" applyFont="1" applyFill="1" applyBorder="1" applyAlignment="1">
      <alignment horizontal="centerContinuous" vertical="top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right" vertical="top"/>
    </xf>
    <xf numFmtId="0" fontId="2" fillId="2" borderId="15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5" xfId="0" applyNumberFormat="1" applyFont="1" applyFill="1" applyBorder="1" applyAlignment="1"/>
    <xf numFmtId="176" fontId="1" fillId="2" borderId="16" xfId="0" applyNumberFormat="1" applyFont="1" applyFill="1" applyBorder="1" applyAlignment="1"/>
    <xf numFmtId="176" fontId="2" fillId="2" borderId="15" xfId="0" applyNumberFormat="1" applyFont="1" applyFill="1" applyBorder="1" applyAlignment="1"/>
    <xf numFmtId="176" fontId="1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0" fontId="1" fillId="2" borderId="18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3" fontId="1" fillId="2" borderId="19" xfId="0" applyNumberFormat="1" applyFont="1" applyFill="1" applyBorder="1" applyAlignment="1">
      <alignment vertical="top"/>
    </xf>
    <xf numFmtId="3" fontId="1" fillId="2" borderId="0" xfId="0" applyNumberFormat="1" applyFont="1" applyFill="1" applyBorder="1"/>
    <xf numFmtId="176" fontId="1" fillId="2" borderId="19" xfId="0" applyNumberFormat="1" applyFont="1" applyFill="1" applyBorder="1"/>
    <xf numFmtId="176" fontId="1" fillId="2" borderId="0" xfId="0" applyNumberFormat="1" applyFont="1" applyFill="1" applyBorder="1"/>
    <xf numFmtId="3" fontId="1" fillId="2" borderId="19" xfId="0" applyNumberFormat="1" applyFont="1" applyFill="1" applyBorder="1"/>
    <xf numFmtId="176" fontId="2" fillId="2" borderId="19" xfId="0" applyNumberFormat="1" applyFont="1" applyFill="1" applyBorder="1"/>
    <xf numFmtId="0" fontId="5" fillId="2" borderId="0" xfId="0" applyFont="1" applyFill="1" applyAlignment="1">
      <alignment horizontal="center"/>
    </xf>
    <xf numFmtId="0" fontId="1" fillId="2" borderId="21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Continuous" vertical="top"/>
    </xf>
    <xf numFmtId="0" fontId="1" fillId="2" borderId="5" xfId="0" applyFont="1" applyFill="1" applyBorder="1" applyAlignment="1">
      <alignment horizontal="right" vertical="top"/>
    </xf>
    <xf numFmtId="176" fontId="6" fillId="2" borderId="2" xfId="0" applyNumberFormat="1" applyFont="1" applyFill="1" applyBorder="1" applyAlignment="1">
      <alignment vertical="top"/>
    </xf>
    <xf numFmtId="176" fontId="6" fillId="2" borderId="5" xfId="0" applyNumberFormat="1" applyFont="1" applyFill="1" applyBorder="1" applyAlignment="1">
      <alignment vertical="top"/>
    </xf>
    <xf numFmtId="176" fontId="6" fillId="2" borderId="2" xfId="0" applyNumberFormat="1" applyFont="1" applyFill="1" applyBorder="1" applyAlignment="1">
      <alignment horizontal="center" vertical="top"/>
    </xf>
    <xf numFmtId="176" fontId="2" fillId="2" borderId="5" xfId="0" applyNumberFormat="1" applyFont="1" applyFill="1" applyBorder="1" applyAlignment="1">
      <alignment vertical="top"/>
    </xf>
    <xf numFmtId="0" fontId="1" fillId="2" borderId="1" xfId="0" applyFont="1" applyFill="1" applyBorder="1"/>
    <xf numFmtId="3" fontId="1" fillId="2" borderId="1" xfId="0" applyNumberFormat="1" applyFont="1" applyFill="1" applyBorder="1"/>
    <xf numFmtId="176" fontId="1" fillId="2" borderId="1" xfId="0" applyNumberFormat="1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3" fontId="2" fillId="2" borderId="25" xfId="0" applyNumberFormat="1" applyFont="1" applyFill="1" applyBorder="1"/>
    <xf numFmtId="177" fontId="10" fillId="2" borderId="27" xfId="0" applyNumberFormat="1" applyFont="1" applyFill="1" applyBorder="1" applyAlignment="1"/>
    <xf numFmtId="176" fontId="10" fillId="2" borderId="27" xfId="0" applyNumberFormat="1" applyFont="1" applyFill="1" applyBorder="1"/>
    <xf numFmtId="0" fontId="6" fillId="2" borderId="28" xfId="0" applyFont="1" applyFill="1" applyBorder="1" applyAlignment="1"/>
    <xf numFmtId="0" fontId="6" fillId="2" borderId="1" xfId="0" applyFont="1" applyFill="1" applyBorder="1" applyAlignment="1">
      <alignment horizontal="centerContinuous"/>
    </xf>
    <xf numFmtId="0" fontId="6" fillId="2" borderId="29" xfId="0" applyFont="1" applyFill="1" applyBorder="1" applyAlignment="1">
      <alignment horizontal="centerContinuous"/>
    </xf>
    <xf numFmtId="0" fontId="2" fillId="2" borderId="30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3" fontId="6" fillId="2" borderId="29" xfId="0" applyNumberFormat="1" applyFont="1" applyFill="1" applyBorder="1" applyAlignment="1">
      <alignment horizontal="center"/>
    </xf>
    <xf numFmtId="176" fontId="6" fillId="2" borderId="30" xfId="0" applyNumberFormat="1" applyFont="1" applyFill="1" applyBorder="1" applyAlignment="1">
      <alignment horizontal="center"/>
    </xf>
    <xf numFmtId="38" fontId="6" fillId="2" borderId="4" xfId="0" applyNumberFormat="1" applyFont="1" applyFill="1" applyBorder="1"/>
    <xf numFmtId="0" fontId="1" fillId="2" borderId="28" xfId="0" applyFont="1" applyFill="1" applyBorder="1"/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/>
    <xf numFmtId="3" fontId="7" fillId="2" borderId="30" xfId="0" applyNumberFormat="1" applyFont="1" applyFill="1" applyBorder="1"/>
    <xf numFmtId="3" fontId="6" fillId="2" borderId="29" xfId="0" applyNumberFormat="1" applyFont="1" applyFill="1" applyBorder="1"/>
    <xf numFmtId="176" fontId="7" fillId="2" borderId="30" xfId="0" applyNumberFormat="1" applyFont="1" applyFill="1" applyBorder="1"/>
    <xf numFmtId="0" fontId="1" fillId="2" borderId="31" xfId="0" applyFont="1" applyFill="1" applyBorder="1"/>
    <xf numFmtId="0" fontId="6" fillId="2" borderId="3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3" fontId="6" fillId="2" borderId="4" xfId="0" applyNumberFormat="1" applyFont="1" applyFill="1" applyBorder="1"/>
    <xf numFmtId="176" fontId="7" fillId="2" borderId="5" xfId="0" applyNumberFormat="1" applyFont="1" applyFill="1" applyBorder="1"/>
    <xf numFmtId="0" fontId="1" fillId="2" borderId="33" xfId="0" applyFont="1" applyFill="1" applyBorder="1"/>
    <xf numFmtId="179" fontId="7" fillId="2" borderId="5" xfId="0" applyNumberFormat="1" applyFont="1" applyFill="1" applyBorder="1"/>
    <xf numFmtId="0" fontId="1" fillId="2" borderId="34" xfId="0" applyFont="1" applyFill="1" applyBorder="1"/>
    <xf numFmtId="0" fontId="6" fillId="2" borderId="3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179" fontId="7" fillId="2" borderId="5" xfId="0" applyNumberFormat="1" applyFont="1" applyFill="1" applyBorder="1" applyAlignment="1">
      <alignment horizontal="right"/>
    </xf>
    <xf numFmtId="176" fontId="7" fillId="2" borderId="5" xfId="0" applyNumberFormat="1" applyFont="1" applyFill="1" applyBorder="1" applyAlignment="1">
      <alignment horizontal="right"/>
    </xf>
    <xf numFmtId="0" fontId="8" fillId="2" borderId="3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/>
    <xf numFmtId="3" fontId="6" fillId="2" borderId="0" xfId="0" applyNumberFormat="1" applyFont="1" applyFill="1" applyBorder="1"/>
    <xf numFmtId="176" fontId="2" fillId="2" borderId="0" xfId="0" applyNumberFormat="1" applyFont="1" applyFill="1" applyBorder="1"/>
    <xf numFmtId="3" fontId="2" fillId="2" borderId="35" xfId="0" applyNumberFormat="1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centerContinuous"/>
    </xf>
    <xf numFmtId="176" fontId="2" fillId="2" borderId="12" xfId="0" applyNumberFormat="1" applyFont="1" applyFill="1" applyBorder="1" applyAlignment="1">
      <alignment horizontal="centerContinuous"/>
    </xf>
    <xf numFmtId="3" fontId="6" fillId="2" borderId="10" xfId="0" applyNumberFormat="1" applyFont="1" applyFill="1" applyBorder="1" applyAlignment="1">
      <alignment horizontal="centerContinuous"/>
    </xf>
    <xf numFmtId="176" fontId="1" fillId="2" borderId="18" xfId="0" applyNumberFormat="1" applyFont="1" applyFill="1" applyBorder="1"/>
    <xf numFmtId="0" fontId="7" fillId="2" borderId="1" xfId="0" applyFont="1" applyFill="1" applyBorder="1" applyAlignment="1">
      <alignment vertical="center"/>
    </xf>
    <xf numFmtId="176" fontId="1" fillId="2" borderId="21" xfId="0" applyNumberFormat="1" applyFont="1" applyFill="1" applyBorder="1"/>
    <xf numFmtId="3" fontId="1" fillId="2" borderId="2" xfId="0" applyNumberFormat="1" applyFont="1" applyFill="1" applyBorder="1"/>
    <xf numFmtId="176" fontId="1" fillId="2" borderId="2" xfId="0" applyNumberFormat="1" applyFont="1" applyFill="1" applyBorder="1"/>
    <xf numFmtId="3" fontId="1" fillId="2" borderId="5" xfId="0" applyNumberFormat="1" applyFont="1" applyFill="1" applyBorder="1"/>
    <xf numFmtId="0" fontId="7" fillId="2" borderId="0" xfId="0" applyFont="1" applyFill="1"/>
    <xf numFmtId="4" fontId="1" fillId="2" borderId="0" xfId="0" applyNumberFormat="1" applyFont="1" applyFill="1"/>
    <xf numFmtId="38" fontId="6" fillId="2" borderId="5" xfId="0" applyNumberFormat="1" applyFont="1" applyFill="1" applyBorder="1" applyAlignment="1">
      <alignment vertical="top"/>
    </xf>
    <xf numFmtId="38" fontId="6" fillId="2" borderId="2" xfId="0" applyNumberFormat="1" applyFont="1" applyFill="1" applyBorder="1" applyAlignment="1">
      <alignment vertical="top"/>
    </xf>
    <xf numFmtId="38" fontId="6" fillId="2" borderId="29" xfId="0" applyNumberFormat="1" applyFont="1" applyFill="1" applyBorder="1"/>
    <xf numFmtId="182" fontId="6" fillId="0" borderId="4" xfId="0" applyNumberFormat="1" applyFont="1" applyFill="1" applyBorder="1" applyAlignment="1" applyProtection="1">
      <alignment horizontal="right"/>
      <protection locked="0"/>
    </xf>
    <xf numFmtId="38" fontId="9" fillId="0" borderId="4" xfId="0" applyNumberFormat="1" applyFont="1" applyFill="1" applyBorder="1" applyProtection="1"/>
    <xf numFmtId="38" fontId="9" fillId="2" borderId="4" xfId="0" applyNumberFormat="1" applyFont="1" applyFill="1" applyBorder="1"/>
    <xf numFmtId="38" fontId="9" fillId="2" borderId="29" xfId="0" applyNumberFormat="1" applyFont="1" applyFill="1" applyBorder="1"/>
    <xf numFmtId="182" fontId="6" fillId="2" borderId="29" xfId="0" applyNumberFormat="1" applyFont="1" applyFill="1" applyBorder="1"/>
    <xf numFmtId="0" fontId="1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/>
    <xf numFmtId="0" fontId="4" fillId="2" borderId="18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Continuous" vertical="top"/>
    </xf>
    <xf numFmtId="3" fontId="1" fillId="2" borderId="0" xfId="0" applyNumberFormat="1" applyFont="1" applyFill="1" applyBorder="1" applyAlignment="1">
      <alignment vertical="top"/>
    </xf>
    <xf numFmtId="176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vertical="center"/>
    </xf>
    <xf numFmtId="0" fontId="1" fillId="2" borderId="36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center"/>
    </xf>
    <xf numFmtId="0" fontId="2" fillId="2" borderId="28" xfId="0" applyFont="1" applyFill="1" applyBorder="1" applyProtection="1"/>
    <xf numFmtId="0" fontId="6" fillId="2" borderId="29" xfId="0" applyFont="1" applyFill="1" applyBorder="1" applyAlignment="1" applyProtection="1">
      <alignment horizontal="left"/>
    </xf>
    <xf numFmtId="0" fontId="6" fillId="2" borderId="30" xfId="0" applyFont="1" applyFill="1" applyBorder="1" applyAlignment="1" applyProtection="1">
      <alignment horizontal="center"/>
    </xf>
    <xf numFmtId="176" fontId="2" fillId="2" borderId="30" xfId="0" applyNumberFormat="1" applyFont="1" applyFill="1" applyBorder="1" applyProtection="1"/>
    <xf numFmtId="3" fontId="2" fillId="2" borderId="30" xfId="0" applyNumberFormat="1" applyFont="1" applyFill="1" applyBorder="1" applyProtection="1"/>
    <xf numFmtId="176" fontId="7" fillId="2" borderId="30" xfId="0" applyNumberFormat="1" applyFont="1" applyFill="1" applyBorder="1" applyProtection="1"/>
    <xf numFmtId="0" fontId="6" fillId="2" borderId="0" xfId="0" applyFont="1" applyFill="1" applyBorder="1" applyAlignment="1">
      <alignment horizontal="center"/>
    </xf>
    <xf numFmtId="3" fontId="2" fillId="2" borderId="0" xfId="0" applyNumberFormat="1" applyFont="1" applyFill="1" applyBorder="1" applyAlignment="1"/>
    <xf numFmtId="0" fontId="1" fillId="2" borderId="0" xfId="0" applyFont="1" applyFill="1" applyBorder="1" applyAlignment="1"/>
    <xf numFmtId="176" fontId="2" fillId="2" borderId="0" xfId="0" applyNumberFormat="1" applyFont="1" applyFill="1" applyBorder="1" applyAlignment="1"/>
    <xf numFmtId="3" fontId="6" fillId="2" borderId="0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/>
    </xf>
    <xf numFmtId="176" fontId="2" fillId="2" borderId="0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6" fillId="2" borderId="0" xfId="0" applyNumberFormat="1" applyFont="1" applyFill="1" applyBorder="1" applyProtection="1"/>
    <xf numFmtId="176" fontId="7" fillId="2" borderId="0" xfId="0" applyNumberFormat="1" applyFont="1" applyFill="1" applyBorder="1" applyProtection="1"/>
    <xf numFmtId="0" fontId="6" fillId="0" borderId="1" xfId="0" applyFont="1" applyFill="1" applyBorder="1" applyAlignment="1" applyProtection="1">
      <protection locked="0"/>
    </xf>
    <xf numFmtId="3" fontId="6" fillId="0" borderId="29" xfId="0" applyNumberFormat="1" applyFont="1" applyFill="1" applyBorder="1" applyProtection="1">
      <protection locked="0"/>
    </xf>
    <xf numFmtId="0" fontId="3" fillId="0" borderId="0" xfId="0" applyFont="1" applyFill="1" applyProtection="1"/>
    <xf numFmtId="0" fontId="1" fillId="0" borderId="0" xfId="0" applyFont="1" applyFill="1" applyProtection="1"/>
    <xf numFmtId="3" fontId="1" fillId="0" borderId="0" xfId="0" applyNumberFormat="1" applyFont="1" applyFill="1" applyProtection="1"/>
    <xf numFmtId="176" fontId="1" fillId="0" borderId="0" xfId="0" applyNumberFormat="1" applyFont="1" applyFill="1" applyProtection="1"/>
    <xf numFmtId="0" fontId="2" fillId="0" borderId="0" xfId="0" applyFont="1" applyFill="1" applyProtection="1"/>
    <xf numFmtId="3" fontId="2" fillId="0" borderId="0" xfId="0" applyNumberFormat="1" applyFont="1" applyFill="1" applyProtection="1"/>
    <xf numFmtId="176" fontId="2" fillId="0" borderId="0" xfId="0" applyNumberFormat="1" applyFont="1" applyFill="1" applyBorder="1" applyAlignment="1" applyProtection="1">
      <alignment vertical="top"/>
    </xf>
    <xf numFmtId="3" fontId="4" fillId="0" borderId="13" xfId="0" applyNumberFormat="1" applyFont="1" applyFill="1" applyBorder="1" applyAlignment="1" applyProtection="1">
      <alignment horizontal="centerContinuous" vertical="top"/>
    </xf>
    <xf numFmtId="176" fontId="2" fillId="0" borderId="13" xfId="0" applyNumberFormat="1" applyFont="1" applyFill="1" applyBorder="1" applyAlignment="1" applyProtection="1">
      <alignment horizontal="centerContinuous" vertical="top"/>
    </xf>
    <xf numFmtId="3" fontId="2" fillId="0" borderId="13" xfId="0" applyNumberFormat="1" applyFont="1" applyFill="1" applyBorder="1" applyAlignment="1" applyProtection="1">
      <alignment horizontal="centerContinuous" vertical="top"/>
    </xf>
    <xf numFmtId="3" fontId="4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center"/>
    </xf>
    <xf numFmtId="178" fontId="1" fillId="0" borderId="1" xfId="0" quotePrefix="1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vertical="top"/>
    </xf>
    <xf numFmtId="0" fontId="1" fillId="0" borderId="14" xfId="0" applyFont="1" applyFill="1" applyBorder="1" applyAlignment="1" applyProtection="1">
      <alignment vertical="top"/>
    </xf>
    <xf numFmtId="0" fontId="2" fillId="0" borderId="15" xfId="0" applyFont="1" applyFill="1" applyBorder="1" applyAlignment="1" applyProtection="1">
      <alignment vertical="top"/>
    </xf>
    <xf numFmtId="0" fontId="4" fillId="0" borderId="15" xfId="0" applyFont="1" applyFill="1" applyBorder="1" applyAlignment="1" applyProtection="1">
      <alignment horizontal="centerContinuous" vertical="top"/>
    </xf>
    <xf numFmtId="0" fontId="1" fillId="0" borderId="15" xfId="0" applyFont="1" applyFill="1" applyBorder="1" applyAlignment="1" applyProtection="1">
      <alignment horizontal="center" vertical="top"/>
    </xf>
    <xf numFmtId="0" fontId="1" fillId="0" borderId="16" xfId="0" applyFont="1" applyFill="1" applyBorder="1" applyAlignment="1" applyProtection="1">
      <alignment horizontal="right" vertical="top"/>
    </xf>
    <xf numFmtId="0" fontId="2" fillId="0" borderId="15" xfId="0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176" fontId="1" fillId="0" borderId="16" xfId="0" applyNumberFormat="1" applyFont="1" applyFill="1" applyBorder="1" applyAlignment="1" applyProtection="1"/>
    <xf numFmtId="176" fontId="2" fillId="0" borderId="15" xfId="0" applyNumberFormat="1" applyFont="1" applyFill="1" applyBorder="1" applyAlignment="1" applyProtection="1"/>
    <xf numFmtId="176" fontId="1" fillId="0" borderId="15" xfId="0" applyNumberFormat="1" applyFont="1" applyFill="1" applyBorder="1" applyAlignment="1" applyProtection="1"/>
    <xf numFmtId="176" fontId="2" fillId="0" borderId="16" xfId="0" applyNumberFormat="1" applyFont="1" applyFill="1" applyBorder="1" applyAlignment="1" applyProtection="1"/>
    <xf numFmtId="0" fontId="1" fillId="0" borderId="18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19" xfId="0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vertical="top"/>
    </xf>
    <xf numFmtId="3" fontId="1" fillId="0" borderId="19" xfId="0" applyNumberFormat="1" applyFont="1" applyFill="1" applyBorder="1" applyAlignment="1" applyProtection="1">
      <alignment vertical="top"/>
    </xf>
    <xf numFmtId="3" fontId="1" fillId="0" borderId="0" xfId="0" applyNumberFormat="1" applyFont="1" applyFill="1" applyBorder="1" applyProtection="1"/>
    <xf numFmtId="176" fontId="1" fillId="0" borderId="19" xfId="0" applyNumberFormat="1" applyFont="1" applyFill="1" applyBorder="1" applyProtection="1"/>
    <xf numFmtId="176" fontId="1" fillId="0" borderId="0" xfId="0" applyNumberFormat="1" applyFont="1" applyFill="1" applyBorder="1" applyProtection="1"/>
    <xf numFmtId="3" fontId="1" fillId="0" borderId="19" xfId="0" applyNumberFormat="1" applyFont="1" applyFill="1" applyBorder="1" applyProtection="1"/>
    <xf numFmtId="176" fontId="2" fillId="0" borderId="19" xfId="0" applyNumberFormat="1" applyFont="1" applyFill="1" applyBorder="1" applyProtection="1"/>
    <xf numFmtId="0" fontId="1" fillId="0" borderId="21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horizontal="left" vertical="top"/>
    </xf>
    <xf numFmtId="0" fontId="1" fillId="0" borderId="2" xfId="0" applyFont="1" applyFill="1" applyBorder="1" applyAlignment="1" applyProtection="1">
      <alignment horizontal="centerContinuous" vertical="top"/>
    </xf>
    <xf numFmtId="0" fontId="1" fillId="0" borderId="5" xfId="0" applyFont="1" applyFill="1" applyBorder="1" applyAlignment="1" applyProtection="1">
      <alignment horizontal="right" vertical="top"/>
    </xf>
    <xf numFmtId="38" fontId="6" fillId="0" borderId="5" xfId="0" applyNumberFormat="1" applyFont="1" applyFill="1" applyBorder="1" applyAlignment="1" applyProtection="1">
      <alignment vertical="top"/>
    </xf>
    <xf numFmtId="176" fontId="6" fillId="0" borderId="2" xfId="0" applyNumberFormat="1" applyFont="1" applyFill="1" applyBorder="1" applyAlignment="1" applyProtection="1">
      <alignment vertical="top"/>
    </xf>
    <xf numFmtId="38" fontId="6" fillId="0" borderId="2" xfId="0" applyNumberFormat="1" applyFont="1" applyFill="1" applyBorder="1" applyAlignment="1" applyProtection="1">
      <alignment vertical="top"/>
    </xf>
    <xf numFmtId="176" fontId="6" fillId="0" borderId="5" xfId="0" applyNumberFormat="1" applyFont="1" applyFill="1" applyBorder="1" applyAlignment="1" applyProtection="1">
      <alignment vertical="top"/>
    </xf>
    <xf numFmtId="176" fontId="6" fillId="0" borderId="2" xfId="0" applyNumberFormat="1" applyFont="1" applyFill="1" applyBorder="1" applyAlignment="1" applyProtection="1">
      <alignment horizontal="center" vertical="top"/>
    </xf>
    <xf numFmtId="176" fontId="1" fillId="0" borderId="2" xfId="0" applyNumberFormat="1" applyFont="1" applyFill="1" applyBorder="1" applyAlignment="1" applyProtection="1">
      <alignment horizontal="right" vertical="top"/>
    </xf>
    <xf numFmtId="1" fontId="1" fillId="0" borderId="2" xfId="0" applyNumberFormat="1" applyFont="1" applyFill="1" applyBorder="1" applyAlignment="1" applyProtection="1">
      <alignment horizontal="left" vertical="top"/>
    </xf>
    <xf numFmtId="176" fontId="2" fillId="0" borderId="5" xfId="0" applyNumberFormat="1" applyFont="1" applyFill="1" applyBorder="1" applyAlignment="1" applyProtection="1">
      <alignment vertical="top"/>
    </xf>
    <xf numFmtId="0" fontId="1" fillId="0" borderId="1" xfId="0" applyFont="1" applyFill="1" applyBorder="1" applyProtection="1"/>
    <xf numFmtId="3" fontId="1" fillId="0" borderId="1" xfId="0" applyNumberFormat="1" applyFont="1" applyFill="1" applyBorder="1" applyProtection="1"/>
    <xf numFmtId="176" fontId="1" fillId="0" borderId="1" xfId="0" applyNumberFormat="1" applyFont="1" applyFill="1" applyBorder="1" applyProtection="1"/>
    <xf numFmtId="0" fontId="2" fillId="0" borderId="23" xfId="0" applyFont="1" applyFill="1" applyBorder="1" applyProtection="1"/>
    <xf numFmtId="0" fontId="2" fillId="0" borderId="24" xfId="0" applyFont="1" applyFill="1" applyBorder="1" applyProtection="1"/>
    <xf numFmtId="0" fontId="2" fillId="0" borderId="25" xfId="0" applyFont="1" applyFill="1" applyBorder="1" applyProtection="1"/>
    <xf numFmtId="0" fontId="2" fillId="0" borderId="26" xfId="0" applyFont="1" applyFill="1" applyBorder="1" applyProtection="1"/>
    <xf numFmtId="3" fontId="2" fillId="0" borderId="25" xfId="0" applyNumberFormat="1" applyFont="1" applyFill="1" applyBorder="1" applyProtection="1"/>
    <xf numFmtId="177" fontId="10" fillId="0" borderId="27" xfId="0" applyNumberFormat="1" applyFont="1" applyFill="1" applyBorder="1" applyAlignment="1" applyProtection="1">
      <alignment horizontal="centerContinuous"/>
    </xf>
    <xf numFmtId="181" fontId="10" fillId="0" borderId="6" xfId="0" applyNumberFormat="1" applyFont="1" applyFill="1" applyBorder="1" applyAlignment="1" applyProtection="1">
      <alignment horizontal="centerContinuous"/>
    </xf>
    <xf numFmtId="0" fontId="6" fillId="0" borderId="28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Continuous"/>
    </xf>
    <xf numFmtId="0" fontId="6" fillId="0" borderId="29" xfId="0" applyFont="1" applyFill="1" applyBorder="1" applyAlignment="1" applyProtection="1">
      <alignment horizontal="centerContinuous"/>
    </xf>
    <xf numFmtId="0" fontId="2" fillId="0" borderId="30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/>
    </xf>
    <xf numFmtId="3" fontId="6" fillId="0" borderId="29" xfId="0" applyNumberFormat="1" applyFont="1" applyFill="1" applyBorder="1" applyAlignment="1" applyProtection="1">
      <alignment horizontal="center"/>
    </xf>
    <xf numFmtId="176" fontId="6" fillId="0" borderId="30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Protection="1"/>
    <xf numFmtId="0" fontId="6" fillId="0" borderId="2" xfId="0" applyFont="1" applyFill="1" applyBorder="1" applyProtection="1"/>
    <xf numFmtId="0" fontId="6" fillId="0" borderId="4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176" fontId="2" fillId="0" borderId="5" xfId="0" applyNumberFormat="1" applyFont="1" applyFill="1" applyBorder="1" applyProtection="1"/>
    <xf numFmtId="38" fontId="2" fillId="0" borderId="5" xfId="0" applyNumberFormat="1" applyFont="1" applyFill="1" applyBorder="1" applyProtection="1"/>
    <xf numFmtId="38" fontId="6" fillId="0" borderId="4" xfId="0" applyNumberFormat="1" applyFont="1" applyFill="1" applyBorder="1" applyProtection="1"/>
    <xf numFmtId="176" fontId="7" fillId="0" borderId="5" xfId="0" applyNumberFormat="1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Alignment="1" applyProtection="1">
      <alignment horizontal="center"/>
    </xf>
    <xf numFmtId="0" fontId="1" fillId="0" borderId="28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30" xfId="0" applyFont="1" applyFill="1" applyBorder="1" applyProtection="1"/>
    <xf numFmtId="3" fontId="7" fillId="0" borderId="30" xfId="0" applyNumberFormat="1" applyFont="1" applyFill="1" applyBorder="1" applyProtection="1"/>
    <xf numFmtId="38" fontId="6" fillId="0" borderId="29" xfId="0" applyNumberFormat="1" applyFont="1" applyFill="1" applyBorder="1" applyProtection="1"/>
    <xf numFmtId="176" fontId="7" fillId="0" borderId="30" xfId="0" applyNumberFormat="1" applyFont="1" applyFill="1" applyBorder="1" applyProtection="1"/>
    <xf numFmtId="0" fontId="1" fillId="0" borderId="31" xfId="0" applyFont="1" applyFill="1" applyBorder="1" applyProtection="1"/>
    <xf numFmtId="0" fontId="6" fillId="0" borderId="32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left"/>
    </xf>
    <xf numFmtId="3" fontId="6" fillId="0" borderId="4" xfId="0" applyNumberFormat="1" applyFont="1" applyFill="1" applyBorder="1" applyProtection="1"/>
    <xf numFmtId="0" fontId="1" fillId="0" borderId="33" xfId="0" applyFont="1" applyFill="1" applyBorder="1" applyProtection="1"/>
    <xf numFmtId="179" fontId="7" fillId="0" borderId="5" xfId="0" applyNumberFormat="1" applyFont="1" applyFill="1" applyBorder="1" applyProtection="1"/>
    <xf numFmtId="182" fontId="6" fillId="0" borderId="4" xfId="0" applyNumberFormat="1" applyFont="1" applyFill="1" applyBorder="1" applyAlignment="1" applyProtection="1">
      <alignment horizontal="right"/>
    </xf>
    <xf numFmtId="0" fontId="1" fillId="0" borderId="34" xfId="0" applyFont="1" applyFill="1" applyBorder="1" applyProtection="1"/>
    <xf numFmtId="0" fontId="6" fillId="0" borderId="34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Protection="1"/>
    <xf numFmtId="3" fontId="6" fillId="0" borderId="29" xfId="0" applyNumberFormat="1" applyFont="1" applyFill="1" applyBorder="1" applyProtection="1"/>
    <xf numFmtId="182" fontId="6" fillId="0" borderId="29" xfId="0" applyNumberFormat="1" applyFont="1" applyFill="1" applyBorder="1" applyProtection="1"/>
    <xf numFmtId="179" fontId="7" fillId="0" borderId="5" xfId="0" applyNumberFormat="1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right"/>
    </xf>
    <xf numFmtId="0" fontId="8" fillId="0" borderId="34" xfId="0" applyFont="1" applyFill="1" applyBorder="1" applyAlignment="1" applyProtection="1">
      <alignment horizontal="center" vertical="center"/>
    </xf>
    <xf numFmtId="38" fontId="9" fillId="0" borderId="29" xfId="0" applyNumberFormat="1" applyFont="1" applyFill="1" applyBorder="1" applyProtection="1"/>
    <xf numFmtId="0" fontId="1" fillId="0" borderId="0" xfId="0" applyFont="1" applyFill="1" applyBorder="1" applyProtection="1"/>
    <xf numFmtId="0" fontId="6" fillId="0" borderId="0" xfId="0" applyFont="1" applyFill="1" applyBorder="1" applyProtection="1"/>
    <xf numFmtId="3" fontId="6" fillId="0" borderId="0" xfId="0" applyNumberFormat="1" applyFont="1" applyFill="1" applyBorder="1" applyProtection="1"/>
    <xf numFmtId="176" fontId="2" fillId="0" borderId="0" xfId="0" applyNumberFormat="1" applyFont="1" applyFill="1" applyBorder="1" applyProtection="1"/>
    <xf numFmtId="3" fontId="2" fillId="0" borderId="35" xfId="0" applyNumberFormat="1" applyFont="1" applyFill="1" applyBorder="1" applyAlignment="1" applyProtection="1">
      <alignment horizontal="centerContinuous"/>
    </xf>
    <xf numFmtId="0" fontId="1" fillId="0" borderId="12" xfId="0" applyFont="1" applyFill="1" applyBorder="1" applyAlignment="1" applyProtection="1">
      <alignment horizontal="centerContinuous"/>
    </xf>
    <xf numFmtId="176" fontId="2" fillId="0" borderId="12" xfId="0" applyNumberFormat="1" applyFont="1" applyFill="1" applyBorder="1" applyAlignment="1" applyProtection="1">
      <alignment horizontal="centerContinuous"/>
    </xf>
    <xf numFmtId="3" fontId="6" fillId="0" borderId="10" xfId="0" applyNumberFormat="1" applyFont="1" applyFill="1" applyBorder="1" applyAlignment="1" applyProtection="1">
      <alignment horizontal="centerContinuous"/>
    </xf>
    <xf numFmtId="176" fontId="1" fillId="0" borderId="18" xfId="0" applyNumberFormat="1" applyFont="1" applyFill="1" applyBorder="1" applyProtection="1"/>
    <xf numFmtId="0" fontId="7" fillId="0" borderId="1" xfId="0" applyFont="1" applyFill="1" applyBorder="1" applyAlignment="1" applyProtection="1">
      <alignment vertical="center"/>
    </xf>
    <xf numFmtId="176" fontId="1" fillId="0" borderId="21" xfId="0" applyNumberFormat="1" applyFont="1" applyFill="1" applyBorder="1" applyProtection="1"/>
    <xf numFmtId="3" fontId="1" fillId="0" borderId="2" xfId="0" applyNumberFormat="1" applyFont="1" applyFill="1" applyBorder="1" applyProtection="1"/>
    <xf numFmtId="176" fontId="1" fillId="0" borderId="2" xfId="0" applyNumberFormat="1" applyFont="1" applyFill="1" applyBorder="1" applyProtection="1"/>
    <xf numFmtId="3" fontId="1" fillId="0" borderId="5" xfId="0" applyNumberFormat="1" applyFont="1" applyFill="1" applyBorder="1" applyProtection="1"/>
    <xf numFmtId="0" fontId="7" fillId="0" borderId="0" xfId="0" applyFont="1" applyFill="1" applyProtection="1"/>
    <xf numFmtId="4" fontId="1" fillId="0" borderId="0" xfId="0" applyNumberFormat="1" applyFont="1" applyFill="1" applyProtection="1"/>
    <xf numFmtId="0" fontId="2" fillId="0" borderId="28" xfId="0" applyFont="1" applyFill="1" applyBorder="1" applyProtection="1"/>
    <xf numFmtId="0" fontId="6" fillId="0" borderId="29" xfId="0" applyFont="1" applyFill="1" applyBorder="1" applyAlignment="1" applyProtection="1">
      <alignment horizontal="left"/>
    </xf>
    <xf numFmtId="176" fontId="2" fillId="0" borderId="30" xfId="0" applyNumberFormat="1" applyFont="1" applyFill="1" applyBorder="1" applyProtection="1"/>
    <xf numFmtId="3" fontId="2" fillId="0" borderId="30" xfId="0" applyNumberFormat="1" applyFont="1" applyFill="1" applyBorder="1" applyProtection="1"/>
    <xf numFmtId="0" fontId="2" fillId="0" borderId="0" xfId="0" applyFont="1" applyFill="1" applyBorder="1" applyProtection="1"/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3" fontId="2" fillId="0" borderId="0" xfId="0" applyNumberFormat="1" applyFont="1" applyFill="1" applyBorder="1" applyProtection="1"/>
    <xf numFmtId="176" fontId="7" fillId="0" borderId="0" xfId="0" applyNumberFormat="1" applyFont="1" applyFill="1" applyBorder="1" applyProtection="1"/>
    <xf numFmtId="0" fontId="1" fillId="0" borderId="14" xfId="0" applyFont="1" applyFill="1" applyBorder="1" applyProtection="1"/>
    <xf numFmtId="0" fontId="2" fillId="0" borderId="15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2" fillId="0" borderId="16" xfId="0" applyFont="1" applyFill="1" applyBorder="1" applyProtection="1"/>
    <xf numFmtId="0" fontId="4" fillId="0" borderId="18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Continuous" vertical="top"/>
    </xf>
    <xf numFmtId="3" fontId="1" fillId="0" borderId="0" xfId="0" applyNumberFormat="1" applyFont="1" applyFill="1" applyBorder="1" applyAlignment="1" applyProtection="1">
      <alignment vertical="top"/>
    </xf>
    <xf numFmtId="176" fontId="1" fillId="0" borderId="0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vertical="center"/>
    </xf>
    <xf numFmtId="0" fontId="1" fillId="0" borderId="36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right"/>
    </xf>
    <xf numFmtId="0" fontId="2" fillId="0" borderId="26" xfId="0" applyFont="1" applyFill="1" applyBorder="1" applyAlignment="1" applyProtection="1">
      <alignment horizontal="center"/>
    </xf>
    <xf numFmtId="0" fontId="2" fillId="0" borderId="7" xfId="0" applyNumberFormat="1" applyFont="1" applyFill="1" applyBorder="1" applyProtection="1"/>
    <xf numFmtId="0" fontId="6" fillId="0" borderId="12" xfId="0" applyFont="1" applyFill="1" applyBorder="1" applyAlignment="1" applyProtection="1"/>
    <xf numFmtId="0" fontId="6" fillId="0" borderId="10" xfId="0" applyFont="1" applyFill="1" applyBorder="1" applyProtection="1"/>
    <xf numFmtId="0" fontId="6" fillId="0" borderId="11" xfId="0" applyFont="1" applyFill="1" applyBorder="1" applyAlignment="1" applyProtection="1">
      <alignment horizontal="center"/>
    </xf>
    <xf numFmtId="176" fontId="2" fillId="0" borderId="8" xfId="0" applyNumberFormat="1" applyFont="1" applyFill="1" applyBorder="1" applyProtection="1"/>
    <xf numFmtId="3" fontId="2" fillId="0" borderId="8" xfId="0" applyNumberFormat="1" applyFont="1" applyFill="1" applyBorder="1" applyProtection="1"/>
    <xf numFmtId="0" fontId="6" fillId="0" borderId="1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/>
    <xf numFmtId="176" fontId="2" fillId="0" borderId="0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/>
    <xf numFmtId="0" fontId="7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14" fontId="8" fillId="0" borderId="2" xfId="0" applyNumberFormat="1" applyFont="1" applyFill="1" applyBorder="1" applyAlignment="1" applyProtection="1">
      <alignment vertical="top" shrinkToFit="1"/>
      <protection locked="0"/>
    </xf>
    <xf numFmtId="14" fontId="8" fillId="0" borderId="5" xfId="0" applyNumberFormat="1" applyFont="1" applyFill="1" applyBorder="1" applyAlignment="1" applyProtection="1">
      <alignment horizontal="left" vertical="top" shrinkToFit="1"/>
      <protection locked="0"/>
    </xf>
    <xf numFmtId="14" fontId="8" fillId="0" borderId="2" xfId="0" applyNumberFormat="1" applyFont="1" applyFill="1" applyBorder="1" applyAlignment="1" applyProtection="1">
      <alignment vertical="top" shrinkToFit="1"/>
    </xf>
    <xf numFmtId="14" fontId="8" fillId="0" borderId="5" xfId="0" applyNumberFormat="1" applyFont="1" applyFill="1" applyBorder="1" applyAlignment="1" applyProtection="1">
      <alignment horizontal="left" vertical="top" shrinkToFit="1"/>
    </xf>
    <xf numFmtId="38" fontId="9" fillId="3" borderId="4" xfId="0" applyNumberFormat="1" applyFont="1" applyFill="1" applyBorder="1" applyProtection="1"/>
    <xf numFmtId="0" fontId="1" fillId="3" borderId="0" xfId="0" applyFont="1" applyFill="1"/>
    <xf numFmtId="0" fontId="11" fillId="3" borderId="9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3" fontId="1" fillId="3" borderId="1" xfId="0" applyNumberFormat="1" applyFont="1" applyFill="1" applyBorder="1"/>
    <xf numFmtId="0" fontId="13" fillId="3" borderId="0" xfId="0" applyFont="1" applyFill="1"/>
    <xf numFmtId="0" fontId="0" fillId="3" borderId="0" xfId="0" applyFill="1"/>
    <xf numFmtId="0" fontId="15" fillId="3" borderId="0" xfId="0" applyFont="1" applyFill="1"/>
    <xf numFmtId="0" fontId="14" fillId="3" borderId="0" xfId="0" applyFont="1" applyFill="1"/>
    <xf numFmtId="0" fontId="16" fillId="3" borderId="0" xfId="0" applyFont="1" applyFill="1"/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9</xdr:row>
      <xdr:rowOff>95251</xdr:rowOff>
    </xdr:from>
    <xdr:to>
      <xdr:col>10</xdr:col>
      <xdr:colOff>629594</xdr:colOff>
      <xdr:row>28</xdr:row>
      <xdr:rowOff>62389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321E231-014B-4C26-B553-7D4A2F7A5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000126"/>
          <a:ext cx="6763694" cy="340566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209550</xdr:colOff>
      <xdr:row>35</xdr:row>
      <xdr:rowOff>38101</xdr:rowOff>
    </xdr:from>
    <xdr:to>
      <xdr:col>7</xdr:col>
      <xdr:colOff>476250</xdr:colOff>
      <xdr:row>60</xdr:row>
      <xdr:rowOff>38100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EE56ACC-80EB-409A-8088-5CB36ED5B5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73" r="21913" b="17516"/>
        <a:stretch/>
      </xdr:blipFill>
      <xdr:spPr>
        <a:xfrm>
          <a:off x="581025" y="6372226"/>
          <a:ext cx="4381500" cy="452437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6</xdr:col>
      <xdr:colOff>76199</xdr:colOff>
      <xdr:row>53</xdr:row>
      <xdr:rowOff>152401</xdr:rowOff>
    </xdr:from>
    <xdr:to>
      <xdr:col>7</xdr:col>
      <xdr:colOff>495300</xdr:colOff>
      <xdr:row>55</xdr:row>
      <xdr:rowOff>38101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557A7DB-EDAE-4D80-850A-29570216A8B4}"/>
            </a:ext>
          </a:extLst>
        </xdr:cNvPr>
        <xdr:cNvSpPr/>
      </xdr:nvSpPr>
      <xdr:spPr>
        <a:xfrm>
          <a:off x="3876674" y="9382126"/>
          <a:ext cx="1104901" cy="2476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142876</xdr:colOff>
      <xdr:row>64</xdr:row>
      <xdr:rowOff>57151</xdr:rowOff>
    </xdr:from>
    <xdr:to>
      <xdr:col>4</xdr:col>
      <xdr:colOff>361950</xdr:colOff>
      <xdr:row>89</xdr:row>
      <xdr:rowOff>28576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E058C7C-C1C4-42C1-86E9-5F8F600BEE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7548" t="1213" r="1880" b="16996"/>
        <a:stretch/>
      </xdr:blipFill>
      <xdr:spPr>
        <a:xfrm>
          <a:off x="508001" y="11233151"/>
          <a:ext cx="2266949" cy="43370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177801</xdr:colOff>
      <xdr:row>82</xdr:row>
      <xdr:rowOff>158751</xdr:rowOff>
    </xdr:from>
    <xdr:to>
      <xdr:col>4</xdr:col>
      <xdr:colOff>387350</xdr:colOff>
      <xdr:row>84</xdr:row>
      <xdr:rowOff>50801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71FB9E9-C032-496D-B8BD-97B6DA1BE716}"/>
            </a:ext>
          </a:extLst>
        </xdr:cNvPr>
        <xdr:cNvSpPr/>
      </xdr:nvSpPr>
      <xdr:spPr>
        <a:xfrm>
          <a:off x="542926" y="14478001"/>
          <a:ext cx="2257424" cy="2413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533400</xdr:colOff>
      <xdr:row>49</xdr:row>
      <xdr:rowOff>114300</xdr:rowOff>
    </xdr:from>
    <xdr:to>
      <xdr:col>11</xdr:col>
      <xdr:colOff>361950</xdr:colOff>
      <xdr:row>53</xdr:row>
      <xdr:rowOff>161925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F6BC7A2B-F10B-4F8C-8B9B-06AE8B0FD6C4}"/>
            </a:ext>
          </a:extLst>
        </xdr:cNvPr>
        <xdr:cNvSpPr/>
      </xdr:nvSpPr>
      <xdr:spPr>
        <a:xfrm>
          <a:off x="5705475" y="8982075"/>
          <a:ext cx="1885950" cy="771525"/>
        </a:xfrm>
        <a:prstGeom prst="borderCallout1">
          <a:avLst>
            <a:gd name="adj1" fmla="val 56588"/>
            <a:gd name="adj2" fmla="val -8333"/>
            <a:gd name="adj3" fmla="val 112500"/>
            <a:gd name="adj4" fmla="val -383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20</a:t>
          </a:r>
          <a:r>
            <a:rPr kumimoji="1" lang="ja-JP" altLang="en-US" sz="1100">
              <a:solidFill>
                <a:schemeClr val="tx1"/>
              </a:solidFill>
            </a:rPr>
            <a:t>日査定月の</a:t>
          </a:r>
          <a:r>
            <a:rPr kumimoji="1" lang="en-US" altLang="ja-JP" sz="1100">
              <a:solidFill>
                <a:schemeClr val="tx1"/>
              </a:solidFill>
            </a:rPr>
            <a:t>A×90</a:t>
          </a:r>
          <a:r>
            <a:rPr kumimoji="1" lang="ja-JP" altLang="en-US" sz="1100">
              <a:solidFill>
                <a:schemeClr val="tx1"/>
              </a:solidFill>
            </a:rPr>
            <a:t>％欄に出来高合計と同じ数値を記入して下さい。</a:t>
          </a:r>
        </a:p>
      </xdr:txBody>
    </xdr:sp>
    <xdr:clientData/>
  </xdr:twoCellAnchor>
  <xdr:twoCellAnchor editAs="oneCell">
    <xdr:from>
      <xdr:col>1</xdr:col>
      <xdr:colOff>95250</xdr:colOff>
      <xdr:row>95</xdr:row>
      <xdr:rowOff>0</xdr:rowOff>
    </xdr:from>
    <xdr:to>
      <xdr:col>9</xdr:col>
      <xdr:colOff>133350</xdr:colOff>
      <xdr:row>120</xdr:row>
      <xdr:rowOff>38737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7756AC5-4A29-4B44-B8FA-2BBC8B48B2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" r="1038"/>
        <a:stretch/>
      </xdr:blipFill>
      <xdr:spPr>
        <a:xfrm>
          <a:off x="466725" y="17192625"/>
          <a:ext cx="5524500" cy="456311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142875</xdr:colOff>
      <xdr:row>125</xdr:row>
      <xdr:rowOff>142875</xdr:rowOff>
    </xdr:from>
    <xdr:to>
      <xdr:col>7</xdr:col>
      <xdr:colOff>467345</xdr:colOff>
      <xdr:row>150</xdr:row>
      <xdr:rowOff>162559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308D796-328E-4356-A458-0FCB7AF92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4350" y="22402800"/>
          <a:ext cx="4439270" cy="454405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5</xdr:col>
      <xdr:colOff>371475</xdr:colOff>
      <xdr:row>77</xdr:row>
      <xdr:rowOff>0</xdr:rowOff>
    </xdr:from>
    <xdr:to>
      <xdr:col>8</xdr:col>
      <xdr:colOff>200025</xdr:colOff>
      <xdr:row>82</xdr:row>
      <xdr:rowOff>66675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1D6DD6DD-3F93-42BF-9CBC-4ECED66E8FFE}"/>
            </a:ext>
          </a:extLst>
        </xdr:cNvPr>
        <xdr:cNvSpPr/>
      </xdr:nvSpPr>
      <xdr:spPr>
        <a:xfrm>
          <a:off x="3486150" y="13935075"/>
          <a:ext cx="1885950" cy="971550"/>
        </a:xfrm>
        <a:prstGeom prst="borderCallout1">
          <a:avLst>
            <a:gd name="adj1" fmla="val 56588"/>
            <a:gd name="adj2" fmla="val -8333"/>
            <a:gd name="adj3" fmla="val 112500"/>
            <a:gd name="adj4" fmla="val -383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20</a:t>
          </a:r>
          <a:r>
            <a:rPr kumimoji="1" lang="ja-JP" altLang="en-US" sz="1100">
              <a:solidFill>
                <a:schemeClr val="tx1"/>
              </a:solidFill>
            </a:rPr>
            <a:t>日査定以降も</a:t>
          </a:r>
          <a:r>
            <a:rPr kumimoji="1" lang="en-US" altLang="ja-JP" sz="1100">
              <a:solidFill>
                <a:schemeClr val="tx1"/>
              </a:solidFill>
            </a:rPr>
            <a:t>A×90</a:t>
          </a:r>
          <a:r>
            <a:rPr kumimoji="1" lang="ja-JP" altLang="en-US" sz="1100">
              <a:solidFill>
                <a:schemeClr val="tx1"/>
              </a:solidFill>
            </a:rPr>
            <a:t>％欄に出来高合計と同じ数値を記入し続けてください。</a:t>
          </a:r>
        </a:p>
      </xdr:txBody>
    </xdr:sp>
    <xdr:clientData/>
  </xdr:twoCellAnchor>
  <xdr:twoCellAnchor>
    <xdr:from>
      <xdr:col>4</xdr:col>
      <xdr:colOff>200025</xdr:colOff>
      <xdr:row>95</xdr:row>
      <xdr:rowOff>38100</xdr:rowOff>
    </xdr:from>
    <xdr:to>
      <xdr:col>5</xdr:col>
      <xdr:colOff>628651</xdr:colOff>
      <xdr:row>112</xdr:row>
      <xdr:rowOff>76201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B52AE235-0A0C-4C70-BE5F-713F34524649}"/>
            </a:ext>
          </a:extLst>
        </xdr:cNvPr>
        <xdr:cNvSpPr/>
      </xdr:nvSpPr>
      <xdr:spPr>
        <a:xfrm>
          <a:off x="2628900" y="17230725"/>
          <a:ext cx="1114426" cy="311467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113</xdr:row>
      <xdr:rowOff>104775</xdr:rowOff>
    </xdr:from>
    <xdr:to>
      <xdr:col>5</xdr:col>
      <xdr:colOff>647700</xdr:colOff>
      <xdr:row>115</xdr:row>
      <xdr:rowOff>9525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B9AD9F40-9F25-413F-B6DD-EC06188797F3}"/>
            </a:ext>
          </a:extLst>
        </xdr:cNvPr>
        <xdr:cNvSpPr/>
      </xdr:nvSpPr>
      <xdr:spPr>
        <a:xfrm>
          <a:off x="2609850" y="20554950"/>
          <a:ext cx="1152525" cy="2667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117</xdr:row>
      <xdr:rowOff>95250</xdr:rowOff>
    </xdr:from>
    <xdr:to>
      <xdr:col>5</xdr:col>
      <xdr:colOff>647700</xdr:colOff>
      <xdr:row>119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CF1A5303-4647-42D4-965D-D7F659DB6D38}"/>
            </a:ext>
          </a:extLst>
        </xdr:cNvPr>
        <xdr:cNvSpPr/>
      </xdr:nvSpPr>
      <xdr:spPr>
        <a:xfrm>
          <a:off x="2609850" y="21269325"/>
          <a:ext cx="1152525" cy="2667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676275</xdr:colOff>
      <xdr:row>112</xdr:row>
      <xdr:rowOff>85725</xdr:rowOff>
    </xdr:from>
    <xdr:to>
      <xdr:col>9</xdr:col>
      <xdr:colOff>114300</xdr:colOff>
      <xdr:row>120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CEE403A1-24FB-4B0C-BB16-2D9BFA6C35DE}"/>
            </a:ext>
          </a:extLst>
        </xdr:cNvPr>
        <xdr:cNvSpPr/>
      </xdr:nvSpPr>
      <xdr:spPr>
        <a:xfrm>
          <a:off x="3790950" y="20354925"/>
          <a:ext cx="2181225" cy="1390650"/>
        </a:xfrm>
        <a:prstGeom prst="rect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676275</xdr:colOff>
      <xdr:row>97</xdr:row>
      <xdr:rowOff>19050</xdr:rowOff>
    </xdr:from>
    <xdr:to>
      <xdr:col>9</xdr:col>
      <xdr:colOff>504825</xdr:colOff>
      <xdr:row>100</xdr:row>
      <xdr:rowOff>38100</xdr:rowOff>
    </xdr:to>
    <xdr:sp macro="" textlink="">
      <xdr:nvSpPr>
        <xdr:cNvPr id="21" name="吹き出し: 線 20">
          <a:extLst>
            <a:ext uri="{FF2B5EF4-FFF2-40B4-BE49-F238E27FC236}">
              <a16:creationId xmlns:a16="http://schemas.microsoft.com/office/drawing/2014/main" id="{B69EF8A5-9B1C-45D1-BFD9-582662A85F9B}"/>
            </a:ext>
          </a:extLst>
        </xdr:cNvPr>
        <xdr:cNvSpPr/>
      </xdr:nvSpPr>
      <xdr:spPr>
        <a:xfrm>
          <a:off x="4476750" y="17573625"/>
          <a:ext cx="1885950" cy="561975"/>
        </a:xfrm>
        <a:prstGeom prst="borderCallout1">
          <a:avLst>
            <a:gd name="adj1" fmla="val 56588"/>
            <a:gd name="adj2" fmla="val -8333"/>
            <a:gd name="adj3" fmla="val 112500"/>
            <a:gd name="adj4" fmla="val -383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前月の累計出来高を記載ください。</a:t>
          </a:r>
        </a:p>
      </xdr:txBody>
    </xdr:sp>
    <xdr:clientData/>
  </xdr:twoCellAnchor>
  <xdr:twoCellAnchor>
    <xdr:from>
      <xdr:col>1</xdr:col>
      <xdr:colOff>133350</xdr:colOff>
      <xdr:row>107</xdr:row>
      <xdr:rowOff>76200</xdr:rowOff>
    </xdr:from>
    <xdr:to>
      <xdr:col>3</xdr:col>
      <xdr:colOff>647700</xdr:colOff>
      <xdr:row>110</xdr:row>
      <xdr:rowOff>95250</xdr:rowOff>
    </xdr:to>
    <xdr:sp macro="" textlink="">
      <xdr:nvSpPr>
        <xdr:cNvPr id="22" name="吹き出し: 線 21">
          <a:extLst>
            <a:ext uri="{FF2B5EF4-FFF2-40B4-BE49-F238E27FC236}">
              <a16:creationId xmlns:a16="http://schemas.microsoft.com/office/drawing/2014/main" id="{E69C30D2-BD01-4BFF-96CD-EB5AD93C56D4}"/>
            </a:ext>
          </a:extLst>
        </xdr:cNvPr>
        <xdr:cNvSpPr/>
      </xdr:nvSpPr>
      <xdr:spPr>
        <a:xfrm>
          <a:off x="504825" y="19440525"/>
          <a:ext cx="1885950" cy="561975"/>
        </a:xfrm>
        <a:prstGeom prst="borderCallout1">
          <a:avLst>
            <a:gd name="adj1" fmla="val 48113"/>
            <a:gd name="adj2" fmla="val 101767"/>
            <a:gd name="adj3" fmla="val 231144"/>
            <a:gd name="adj4" fmla="val 11015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前月迄の累計出来高</a:t>
          </a:r>
          <a:r>
            <a:rPr kumimoji="1" lang="en-US" altLang="ja-JP" sz="1100">
              <a:solidFill>
                <a:schemeClr val="tx1"/>
              </a:solidFill>
            </a:rPr>
            <a:t>×90</a:t>
          </a:r>
          <a:r>
            <a:rPr kumimoji="1" lang="ja-JP" altLang="en-US" sz="1100">
              <a:solidFill>
                <a:schemeClr val="tx1"/>
              </a:solidFill>
            </a:rPr>
            <a:t>％を入力してください。</a:t>
          </a:r>
        </a:p>
      </xdr:txBody>
    </xdr:sp>
    <xdr:clientData/>
  </xdr:twoCellAnchor>
  <xdr:twoCellAnchor>
    <xdr:from>
      <xdr:col>1</xdr:col>
      <xdr:colOff>133350</xdr:colOff>
      <xdr:row>111</xdr:row>
      <xdr:rowOff>104775</xdr:rowOff>
    </xdr:from>
    <xdr:to>
      <xdr:col>3</xdr:col>
      <xdr:colOff>647700</xdr:colOff>
      <xdr:row>114</xdr:row>
      <xdr:rowOff>123825</xdr:rowOff>
    </xdr:to>
    <xdr:sp macro="" textlink="">
      <xdr:nvSpPr>
        <xdr:cNvPr id="23" name="吹き出し: 線 22">
          <a:extLst>
            <a:ext uri="{FF2B5EF4-FFF2-40B4-BE49-F238E27FC236}">
              <a16:creationId xmlns:a16="http://schemas.microsoft.com/office/drawing/2014/main" id="{FC1715FD-707D-4E37-A100-8291ECA39A21}"/>
            </a:ext>
          </a:extLst>
        </xdr:cNvPr>
        <xdr:cNvSpPr/>
      </xdr:nvSpPr>
      <xdr:spPr>
        <a:xfrm>
          <a:off x="504825" y="20193000"/>
          <a:ext cx="1885950" cy="561975"/>
        </a:xfrm>
        <a:prstGeom prst="borderCallout1">
          <a:avLst>
            <a:gd name="adj1" fmla="val 48113"/>
            <a:gd name="adj2" fmla="val 101767"/>
            <a:gd name="adj3" fmla="val 231144"/>
            <a:gd name="adj4" fmla="val 11015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前月迄の累計請求金額を記載ください。</a:t>
          </a:r>
        </a:p>
      </xdr:txBody>
    </xdr:sp>
    <xdr:clientData/>
  </xdr:twoCellAnchor>
  <xdr:twoCellAnchor>
    <xdr:from>
      <xdr:col>8</xdr:col>
      <xdr:colOff>504825</xdr:colOff>
      <xdr:row>107</xdr:row>
      <xdr:rowOff>66675</xdr:rowOff>
    </xdr:from>
    <xdr:to>
      <xdr:col>11</xdr:col>
      <xdr:colOff>428625</xdr:colOff>
      <xdr:row>112</xdr:row>
      <xdr:rowOff>19050</xdr:rowOff>
    </xdr:to>
    <xdr:sp macro="" textlink="">
      <xdr:nvSpPr>
        <xdr:cNvPr id="26" name="吹き出し: 線 25">
          <a:extLst>
            <a:ext uri="{FF2B5EF4-FFF2-40B4-BE49-F238E27FC236}">
              <a16:creationId xmlns:a16="http://schemas.microsoft.com/office/drawing/2014/main" id="{CA66C720-CF74-4A65-B606-DA4BF7CCC49A}"/>
            </a:ext>
          </a:extLst>
        </xdr:cNvPr>
        <xdr:cNvSpPr/>
      </xdr:nvSpPr>
      <xdr:spPr>
        <a:xfrm>
          <a:off x="5676900" y="19431000"/>
          <a:ext cx="1981200" cy="857250"/>
        </a:xfrm>
        <a:prstGeom prst="borderCallout1">
          <a:avLst>
            <a:gd name="adj1" fmla="val 56588"/>
            <a:gd name="adj2" fmla="val -8333"/>
            <a:gd name="adj3" fmla="val 112500"/>
            <a:gd name="adj4" fmla="val -38333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新書式では、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20</a:t>
          </a:r>
          <a:r>
            <a:rPr kumimoji="1" lang="ja-JP" altLang="en-US" sz="1100">
              <a:solidFill>
                <a:schemeClr val="tx1"/>
              </a:solidFill>
            </a:rPr>
            <a:t>日査定以降出来高を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通常通り記載ください。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自動計算で記載されます。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266700</xdr:colOff>
      <xdr:row>125</xdr:row>
      <xdr:rowOff>142875</xdr:rowOff>
    </xdr:from>
    <xdr:to>
      <xdr:col>6</xdr:col>
      <xdr:colOff>9526</xdr:colOff>
      <xdr:row>150</xdr:row>
      <xdr:rowOff>152400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B84F888-AA02-46E7-9C4E-4ABCCF0089D4}"/>
            </a:ext>
          </a:extLst>
        </xdr:cNvPr>
        <xdr:cNvSpPr/>
      </xdr:nvSpPr>
      <xdr:spPr>
        <a:xfrm>
          <a:off x="2695575" y="22764750"/>
          <a:ext cx="1114426" cy="45339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238125</xdr:colOff>
      <xdr:row>129</xdr:row>
      <xdr:rowOff>123825</xdr:rowOff>
    </xdr:from>
    <xdr:to>
      <xdr:col>4</xdr:col>
      <xdr:colOff>66675</xdr:colOff>
      <xdr:row>132</xdr:row>
      <xdr:rowOff>142875</xdr:rowOff>
    </xdr:to>
    <xdr:sp macro="" textlink="">
      <xdr:nvSpPr>
        <xdr:cNvPr id="31" name="吹き出し: 線 30">
          <a:extLst>
            <a:ext uri="{FF2B5EF4-FFF2-40B4-BE49-F238E27FC236}">
              <a16:creationId xmlns:a16="http://schemas.microsoft.com/office/drawing/2014/main" id="{3788A6CD-A832-4001-ACCF-D7537ADE0792}"/>
            </a:ext>
          </a:extLst>
        </xdr:cNvPr>
        <xdr:cNvSpPr/>
      </xdr:nvSpPr>
      <xdr:spPr>
        <a:xfrm>
          <a:off x="609600" y="23469600"/>
          <a:ext cx="1885950" cy="561975"/>
        </a:xfrm>
        <a:prstGeom prst="borderCallout1">
          <a:avLst>
            <a:gd name="adj1" fmla="val 48113"/>
            <a:gd name="adj2" fmla="val 101767"/>
            <a:gd name="adj3" fmla="val 231144"/>
            <a:gd name="adj4" fmla="val 11015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前月迄の累計金額を記載ください。</a:t>
          </a:r>
        </a:p>
      </xdr:txBody>
    </xdr:sp>
    <xdr:clientData/>
  </xdr:twoCellAnchor>
  <xdr:twoCellAnchor>
    <xdr:from>
      <xdr:col>6</xdr:col>
      <xdr:colOff>47626</xdr:colOff>
      <xdr:row>125</xdr:row>
      <xdr:rowOff>142875</xdr:rowOff>
    </xdr:from>
    <xdr:to>
      <xdr:col>7</xdr:col>
      <xdr:colOff>447676</xdr:colOff>
      <xdr:row>150</xdr:row>
      <xdr:rowOff>152400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2B0DF228-7D95-4BAC-AD4B-BD5EAC68D203}"/>
            </a:ext>
          </a:extLst>
        </xdr:cNvPr>
        <xdr:cNvSpPr/>
      </xdr:nvSpPr>
      <xdr:spPr>
        <a:xfrm>
          <a:off x="3848101" y="22764750"/>
          <a:ext cx="1085850" cy="4533900"/>
        </a:xfrm>
        <a:prstGeom prst="rect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495300</xdr:colOff>
      <xdr:row>137</xdr:row>
      <xdr:rowOff>142874</xdr:rowOff>
    </xdr:from>
    <xdr:to>
      <xdr:col>11</xdr:col>
      <xdr:colOff>419100</xdr:colOff>
      <xdr:row>145</xdr:row>
      <xdr:rowOff>114300</xdr:rowOff>
    </xdr:to>
    <xdr:sp macro="" textlink="">
      <xdr:nvSpPr>
        <xdr:cNvPr id="33" name="吹き出し: 線 32">
          <a:extLst>
            <a:ext uri="{FF2B5EF4-FFF2-40B4-BE49-F238E27FC236}">
              <a16:creationId xmlns:a16="http://schemas.microsoft.com/office/drawing/2014/main" id="{942724F5-A1C6-44AF-B809-17F38FD921C9}"/>
            </a:ext>
          </a:extLst>
        </xdr:cNvPr>
        <xdr:cNvSpPr/>
      </xdr:nvSpPr>
      <xdr:spPr>
        <a:xfrm>
          <a:off x="5667375" y="24936449"/>
          <a:ext cx="1981200" cy="1419226"/>
        </a:xfrm>
        <a:prstGeom prst="borderCallout1">
          <a:avLst>
            <a:gd name="adj1" fmla="val 56588"/>
            <a:gd name="adj2" fmla="val -8333"/>
            <a:gd name="adj3" fmla="val 93037"/>
            <a:gd name="adj4" fmla="val -34968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当月出来高査定額を前回累計と同じ金額を入れてください。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新書式だと、今回請求額に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保留金額が記載されます。尚、旧書式の場合は、</a:t>
          </a:r>
          <a:r>
            <a:rPr kumimoji="1" lang="en-US" altLang="ja-JP" sz="1100">
              <a:solidFill>
                <a:schemeClr val="tx1"/>
              </a:solidFill>
            </a:rPr>
            <a:t>A×90</a:t>
          </a:r>
          <a:r>
            <a:rPr kumimoji="1" lang="ja-JP" altLang="en-US" sz="1100">
              <a:solidFill>
                <a:schemeClr val="tx1"/>
              </a:solidFill>
            </a:rPr>
            <a:t>％欄に出来高合計と同じ数値を記入して下さい。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0</xdr:rowOff>
    </xdr:from>
    <xdr:to>
      <xdr:col>1</xdr:col>
      <xdr:colOff>238125</xdr:colOff>
      <xdr:row>27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C6AEA139-03E7-4803-AF14-181259251039}"/>
            </a:ext>
          </a:extLst>
        </xdr:cNvPr>
        <xdr:cNvSpPr txBox="1">
          <a:spLocks noChangeArrowheads="1"/>
        </xdr:cNvSpPr>
      </xdr:nvSpPr>
      <xdr:spPr bwMode="auto">
        <a:xfrm>
          <a:off x="85725" y="4524375"/>
          <a:ext cx="228600" cy="1371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 事 価 格</a:t>
          </a:r>
        </a:p>
      </xdr:txBody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238125</xdr:colOff>
      <xdr:row>30</xdr:row>
      <xdr:rowOff>0</xdr:rowOff>
    </xdr:to>
    <xdr:sp macro="" textlink="">
      <xdr:nvSpPr>
        <xdr:cNvPr id="3" name="テキスト 4">
          <a:extLst>
            <a:ext uri="{FF2B5EF4-FFF2-40B4-BE49-F238E27FC236}">
              <a16:creationId xmlns:a16="http://schemas.microsoft.com/office/drawing/2014/main" id="{509034E9-964E-462A-918F-6ED4CC18323A}"/>
            </a:ext>
          </a:extLst>
        </xdr:cNvPr>
        <xdr:cNvSpPr txBox="1">
          <a:spLocks noChangeArrowheads="1"/>
        </xdr:cNvSpPr>
      </xdr:nvSpPr>
      <xdr:spPr bwMode="auto">
        <a:xfrm>
          <a:off x="85725" y="5895975"/>
          <a:ext cx="228600" cy="68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消費税</a:t>
          </a:r>
        </a:p>
      </xdr:txBody>
    </xdr:sp>
    <xdr:clientData/>
  </xdr:twoCellAnchor>
  <xdr:twoCellAnchor editAs="oneCell">
    <xdr:from>
      <xdr:col>18</xdr:col>
      <xdr:colOff>0</xdr:colOff>
      <xdr:row>33</xdr:row>
      <xdr:rowOff>0</xdr:rowOff>
    </xdr:from>
    <xdr:to>
      <xdr:col>18</xdr:col>
      <xdr:colOff>0</xdr:colOff>
      <xdr:row>35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DB58DC94-F833-4310-818E-DCDF7EF68622}"/>
            </a:ext>
          </a:extLst>
        </xdr:cNvPr>
        <xdr:cNvSpPr>
          <a:spLocks noChangeShapeType="1"/>
        </xdr:cNvSpPr>
      </xdr:nvSpPr>
      <xdr:spPr bwMode="auto">
        <a:xfrm>
          <a:off x="9439275" y="7058025"/>
          <a:ext cx="0" cy="361950"/>
        </a:xfrm>
        <a:prstGeom prst="line">
          <a:avLst/>
        </a:prstGeom>
        <a:noFill/>
        <a:ln w="1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  <xdr:twoCellAnchor editAs="oneCell">
    <xdr:from>
      <xdr:col>17</xdr:col>
      <xdr:colOff>209550</xdr:colOff>
      <xdr:row>33</xdr:row>
      <xdr:rowOff>0</xdr:rowOff>
    </xdr:from>
    <xdr:to>
      <xdr:col>17</xdr:col>
      <xdr:colOff>209550</xdr:colOff>
      <xdr:row>35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32116020-113D-48CB-AD14-24C9EBAE5196}"/>
            </a:ext>
          </a:extLst>
        </xdr:cNvPr>
        <xdr:cNvSpPr>
          <a:spLocks noChangeShapeType="1"/>
        </xdr:cNvSpPr>
      </xdr:nvSpPr>
      <xdr:spPr bwMode="auto">
        <a:xfrm>
          <a:off x="8877300" y="7058025"/>
          <a:ext cx="0" cy="361950"/>
        </a:xfrm>
        <a:prstGeom prst="line">
          <a:avLst/>
        </a:prstGeom>
        <a:noFill/>
        <a:ln w="1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  <xdr:twoCellAnchor editAs="oneCell">
    <xdr:from>
      <xdr:col>19</xdr:col>
      <xdr:colOff>219075</xdr:colOff>
      <xdr:row>33</xdr:row>
      <xdr:rowOff>9525</xdr:rowOff>
    </xdr:from>
    <xdr:to>
      <xdr:col>19</xdr:col>
      <xdr:colOff>219075</xdr:colOff>
      <xdr:row>35</xdr:row>
      <xdr:rowOff>9525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957A610E-7319-4393-BED9-6765CE51FD96}"/>
            </a:ext>
          </a:extLst>
        </xdr:cNvPr>
        <xdr:cNvSpPr>
          <a:spLocks noChangeShapeType="1"/>
        </xdr:cNvSpPr>
      </xdr:nvSpPr>
      <xdr:spPr bwMode="auto">
        <a:xfrm>
          <a:off x="9982200" y="7067550"/>
          <a:ext cx="0" cy="361950"/>
        </a:xfrm>
        <a:prstGeom prst="line">
          <a:avLst/>
        </a:prstGeom>
        <a:noFill/>
        <a:ln w="1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7</xdr:col>
      <xdr:colOff>676275</xdr:colOff>
      <xdr:row>0</xdr:row>
      <xdr:rowOff>352425</xdr:rowOff>
    </xdr:to>
    <xdr:sp macro="" textlink="">
      <xdr:nvSpPr>
        <xdr:cNvPr id="7" name="テキスト 16">
          <a:extLst>
            <a:ext uri="{FF2B5EF4-FFF2-40B4-BE49-F238E27FC236}">
              <a16:creationId xmlns:a16="http://schemas.microsoft.com/office/drawing/2014/main" id="{19DFCE8A-FB32-400A-BEE6-EB9582960DD2}"/>
            </a:ext>
          </a:extLst>
        </xdr:cNvPr>
        <xdr:cNvSpPr txBox="1">
          <a:spLocks noChangeArrowheads="1"/>
        </xdr:cNvSpPr>
      </xdr:nvSpPr>
      <xdr:spPr bwMode="auto">
        <a:xfrm>
          <a:off x="428625" y="0"/>
          <a:ext cx="337185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＊英数は半角で入力して下さい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日付は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【yyyy/mm/dd】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形式で入力して下さい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……※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１</a:t>
          </a:r>
        </a:p>
      </xdr:txBody>
    </xdr:sp>
    <xdr:clientData fPrintsWithSheet="0"/>
  </xdr:twoCellAnchor>
  <xdr:oneCellAnchor>
    <xdr:from>
      <xdr:col>8</xdr:col>
      <xdr:colOff>28575</xdr:colOff>
      <xdr:row>7</xdr:row>
      <xdr:rowOff>9525</xdr:rowOff>
    </xdr:from>
    <xdr:ext cx="285750" cy="171450"/>
    <xdr:sp macro="" textlink="">
      <xdr:nvSpPr>
        <xdr:cNvPr id="8" name="テキスト 17">
          <a:extLst>
            <a:ext uri="{FF2B5EF4-FFF2-40B4-BE49-F238E27FC236}">
              <a16:creationId xmlns:a16="http://schemas.microsoft.com/office/drawing/2014/main" id="{C01FE333-9374-4B1A-AA0C-02CE1588152A}"/>
            </a:ext>
          </a:extLst>
        </xdr:cNvPr>
        <xdr:cNvSpPr txBox="1">
          <a:spLocks noChangeArrowheads="1"/>
        </xdr:cNvSpPr>
      </xdr:nvSpPr>
      <xdr:spPr bwMode="auto">
        <a:xfrm>
          <a:off x="3924300" y="1428750"/>
          <a:ext cx="2857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oneCellAnchor>
  <xdr:oneCellAnchor>
    <xdr:from>
      <xdr:col>10</xdr:col>
      <xdr:colOff>28575</xdr:colOff>
      <xdr:row>7</xdr:row>
      <xdr:rowOff>19050</xdr:rowOff>
    </xdr:from>
    <xdr:ext cx="285750" cy="171450"/>
    <xdr:sp macro="" textlink="">
      <xdr:nvSpPr>
        <xdr:cNvPr id="9" name="テキスト 18">
          <a:extLst>
            <a:ext uri="{FF2B5EF4-FFF2-40B4-BE49-F238E27FC236}">
              <a16:creationId xmlns:a16="http://schemas.microsoft.com/office/drawing/2014/main" id="{11903585-E123-439D-B76E-A190E0FDAB08}"/>
            </a:ext>
          </a:extLst>
        </xdr:cNvPr>
        <xdr:cNvSpPr txBox="1">
          <a:spLocks noChangeArrowheads="1"/>
        </xdr:cNvSpPr>
      </xdr:nvSpPr>
      <xdr:spPr bwMode="auto">
        <a:xfrm>
          <a:off x="5019675" y="1438275"/>
          <a:ext cx="2857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oneCellAnchor>
  <xdr:twoCellAnchor editAs="oneCell">
    <xdr:from>
      <xdr:col>12</xdr:col>
      <xdr:colOff>19050</xdr:colOff>
      <xdr:row>7</xdr:row>
      <xdr:rowOff>19050</xdr:rowOff>
    </xdr:from>
    <xdr:to>
      <xdr:col>12</xdr:col>
      <xdr:colOff>209550</xdr:colOff>
      <xdr:row>8</xdr:row>
      <xdr:rowOff>9525</xdr:rowOff>
    </xdr:to>
    <xdr:sp macro="" textlink="">
      <xdr:nvSpPr>
        <xdr:cNvPr id="10" name="テキスト 19">
          <a:extLst>
            <a:ext uri="{FF2B5EF4-FFF2-40B4-BE49-F238E27FC236}">
              <a16:creationId xmlns:a16="http://schemas.microsoft.com/office/drawing/2014/main" id="{0E6470A8-CD23-4FFF-A288-F041143F1734}"/>
            </a:ext>
          </a:extLst>
        </xdr:cNvPr>
        <xdr:cNvSpPr txBox="1">
          <a:spLocks noChangeArrowheads="1"/>
        </xdr:cNvSpPr>
      </xdr:nvSpPr>
      <xdr:spPr bwMode="auto">
        <a:xfrm>
          <a:off x="6124575" y="1438275"/>
          <a:ext cx="1905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14</xdr:col>
      <xdr:colOff>19050</xdr:colOff>
      <xdr:row>7</xdr:row>
      <xdr:rowOff>19050</xdr:rowOff>
    </xdr:from>
    <xdr:to>
      <xdr:col>14</xdr:col>
      <xdr:colOff>200025</xdr:colOff>
      <xdr:row>8</xdr:row>
      <xdr:rowOff>9525</xdr:rowOff>
    </xdr:to>
    <xdr:sp macro="" textlink="">
      <xdr:nvSpPr>
        <xdr:cNvPr id="11" name="テキスト 20">
          <a:extLst>
            <a:ext uri="{FF2B5EF4-FFF2-40B4-BE49-F238E27FC236}">
              <a16:creationId xmlns:a16="http://schemas.microsoft.com/office/drawing/2014/main" id="{595BA8CF-96E3-4226-A241-6CA8D337F249}"/>
            </a:ext>
          </a:extLst>
        </xdr:cNvPr>
        <xdr:cNvSpPr txBox="1">
          <a:spLocks noChangeArrowheads="1"/>
        </xdr:cNvSpPr>
      </xdr:nvSpPr>
      <xdr:spPr bwMode="auto">
        <a:xfrm>
          <a:off x="7248525" y="1438275"/>
          <a:ext cx="1809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13</xdr:col>
      <xdr:colOff>28575</xdr:colOff>
      <xdr:row>4</xdr:row>
      <xdr:rowOff>57150</xdr:rowOff>
    </xdr:from>
    <xdr:to>
      <xdr:col>13</xdr:col>
      <xdr:colOff>219075</xdr:colOff>
      <xdr:row>5</xdr:row>
      <xdr:rowOff>0</xdr:rowOff>
    </xdr:to>
    <xdr:sp macro="" textlink="">
      <xdr:nvSpPr>
        <xdr:cNvPr id="12" name="テキスト 21">
          <a:extLst>
            <a:ext uri="{FF2B5EF4-FFF2-40B4-BE49-F238E27FC236}">
              <a16:creationId xmlns:a16="http://schemas.microsoft.com/office/drawing/2014/main" id="{ED3F27FF-AEBC-4AE5-9C2F-E43C5522D940}"/>
            </a:ext>
          </a:extLst>
        </xdr:cNvPr>
        <xdr:cNvSpPr txBox="1">
          <a:spLocks noChangeArrowheads="1"/>
        </xdr:cNvSpPr>
      </xdr:nvSpPr>
      <xdr:spPr bwMode="auto">
        <a:xfrm>
          <a:off x="6486525" y="923925"/>
          <a:ext cx="1905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15</xdr:col>
      <xdr:colOff>9525</xdr:colOff>
      <xdr:row>4</xdr:row>
      <xdr:rowOff>47625</xdr:rowOff>
    </xdr:from>
    <xdr:to>
      <xdr:col>15</xdr:col>
      <xdr:colOff>190500</xdr:colOff>
      <xdr:row>4</xdr:row>
      <xdr:rowOff>219075</xdr:rowOff>
    </xdr:to>
    <xdr:sp macro="" textlink="">
      <xdr:nvSpPr>
        <xdr:cNvPr id="13" name="テキスト 22">
          <a:extLst>
            <a:ext uri="{FF2B5EF4-FFF2-40B4-BE49-F238E27FC236}">
              <a16:creationId xmlns:a16="http://schemas.microsoft.com/office/drawing/2014/main" id="{BBCB0CAE-2A0D-491B-82FA-2DC5A85AD6F9}"/>
            </a:ext>
          </a:extLst>
        </xdr:cNvPr>
        <xdr:cNvSpPr txBox="1">
          <a:spLocks noChangeArrowheads="1"/>
        </xdr:cNvSpPr>
      </xdr:nvSpPr>
      <xdr:spPr bwMode="auto">
        <a:xfrm>
          <a:off x="7562850" y="914400"/>
          <a:ext cx="1809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16</xdr:col>
      <xdr:colOff>9525</xdr:colOff>
      <xdr:row>7</xdr:row>
      <xdr:rowOff>9525</xdr:rowOff>
    </xdr:from>
    <xdr:to>
      <xdr:col>16</xdr:col>
      <xdr:colOff>200025</xdr:colOff>
      <xdr:row>8</xdr:row>
      <xdr:rowOff>0</xdr:rowOff>
    </xdr:to>
    <xdr:sp macro="" textlink="">
      <xdr:nvSpPr>
        <xdr:cNvPr id="14" name="テキスト 23">
          <a:extLst>
            <a:ext uri="{FF2B5EF4-FFF2-40B4-BE49-F238E27FC236}">
              <a16:creationId xmlns:a16="http://schemas.microsoft.com/office/drawing/2014/main" id="{08493299-9D80-4022-9353-089B3A0240D8}"/>
            </a:ext>
          </a:extLst>
        </xdr:cNvPr>
        <xdr:cNvSpPr txBox="1">
          <a:spLocks noChangeArrowheads="1"/>
        </xdr:cNvSpPr>
      </xdr:nvSpPr>
      <xdr:spPr bwMode="auto">
        <a:xfrm>
          <a:off x="8334375" y="1428750"/>
          <a:ext cx="1905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18</xdr:col>
      <xdr:colOff>9525</xdr:colOff>
      <xdr:row>7</xdr:row>
      <xdr:rowOff>9525</xdr:rowOff>
    </xdr:from>
    <xdr:to>
      <xdr:col>18</xdr:col>
      <xdr:colOff>200025</xdr:colOff>
      <xdr:row>8</xdr:row>
      <xdr:rowOff>0</xdr:rowOff>
    </xdr:to>
    <xdr:sp macro="" textlink="">
      <xdr:nvSpPr>
        <xdr:cNvPr id="15" name="テキスト 24">
          <a:extLst>
            <a:ext uri="{FF2B5EF4-FFF2-40B4-BE49-F238E27FC236}">
              <a16:creationId xmlns:a16="http://schemas.microsoft.com/office/drawing/2014/main" id="{9E332EA0-7D92-4BD6-A41A-A525DC0372C6}"/>
            </a:ext>
          </a:extLst>
        </xdr:cNvPr>
        <xdr:cNvSpPr txBox="1">
          <a:spLocks noChangeArrowheads="1"/>
        </xdr:cNvSpPr>
      </xdr:nvSpPr>
      <xdr:spPr bwMode="auto">
        <a:xfrm>
          <a:off x="9448800" y="1428750"/>
          <a:ext cx="1905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>
    <xdr:from>
      <xdr:col>22</xdr:col>
      <xdr:colOff>600075</xdr:colOff>
      <xdr:row>0</xdr:row>
      <xdr:rowOff>314325</xdr:rowOff>
    </xdr:from>
    <xdr:to>
      <xdr:col>24</xdr:col>
      <xdr:colOff>771525</xdr:colOff>
      <xdr:row>3</xdr:row>
      <xdr:rowOff>133350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8749F9F3-EC05-41E4-B1C8-3948F839B956}"/>
            </a:ext>
          </a:extLst>
        </xdr:cNvPr>
        <xdr:cNvSpPr/>
      </xdr:nvSpPr>
      <xdr:spPr>
        <a:xfrm>
          <a:off x="11258550" y="314325"/>
          <a:ext cx="1847850" cy="523875"/>
        </a:xfrm>
        <a:prstGeom prst="borderCallout1">
          <a:avLst>
            <a:gd name="adj1" fmla="val 54366"/>
            <a:gd name="adj2" fmla="val -3070"/>
            <a:gd name="adj3" fmla="val 112500"/>
            <a:gd name="adj4" fmla="val -3833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外注・労務はドロップリスト式に変更しました。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704850</xdr:colOff>
      <xdr:row>20</xdr:row>
      <xdr:rowOff>9525</xdr:rowOff>
    </xdr:from>
    <xdr:to>
      <xdr:col>25</xdr:col>
      <xdr:colOff>38100</xdr:colOff>
      <xdr:row>23</xdr:row>
      <xdr:rowOff>219075</xdr:rowOff>
    </xdr:to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id="{B4C99EEC-FA26-4125-9A42-8B13931E37F7}"/>
            </a:ext>
          </a:extLst>
        </xdr:cNvPr>
        <xdr:cNvSpPr/>
      </xdr:nvSpPr>
      <xdr:spPr>
        <a:xfrm>
          <a:off x="11363325" y="4305300"/>
          <a:ext cx="1847850" cy="895350"/>
        </a:xfrm>
        <a:prstGeom prst="borderCallout1">
          <a:avLst>
            <a:gd name="adj1" fmla="val 54366"/>
            <a:gd name="adj2" fmla="val -3070"/>
            <a:gd name="adj3" fmla="val 63564"/>
            <a:gd name="adj4" fmla="val -3730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2023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r>
            <a:rPr kumimoji="1" lang="ja-JP" altLang="en-US" sz="1100">
              <a:solidFill>
                <a:sysClr val="windowText" lastClr="000000"/>
              </a:solidFill>
            </a:rPr>
            <a:t>日査定より、保留金は廃止となります。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保留金欄は解除時以外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使用しません。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323850</xdr:colOff>
      <xdr:row>22</xdr:row>
      <xdr:rowOff>9525</xdr:rowOff>
    </xdr:from>
    <xdr:to>
      <xdr:col>20</xdr:col>
      <xdr:colOff>0</xdr:colOff>
      <xdr:row>23</xdr:row>
      <xdr:rowOff>28575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D4AAA33F-7651-4E55-A10E-4DA27EB17111}"/>
            </a:ext>
          </a:extLst>
        </xdr:cNvPr>
        <xdr:cNvSpPr/>
      </xdr:nvSpPr>
      <xdr:spPr>
        <a:xfrm>
          <a:off x="400050" y="4762500"/>
          <a:ext cx="10134600" cy="2476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7</xdr:col>
      <xdr:colOff>647700</xdr:colOff>
      <xdr:row>0</xdr:row>
      <xdr:rowOff>352425</xdr:rowOff>
    </xdr:to>
    <xdr:sp macro="" textlink="">
      <xdr:nvSpPr>
        <xdr:cNvPr id="4113" name="テキスト 17">
          <a:extLst>
            <a:ext uri="{FF2B5EF4-FFF2-40B4-BE49-F238E27FC236}">
              <a16:creationId xmlns:a16="http://schemas.microsoft.com/office/drawing/2014/main" id="{00000000-0008-0000-0400-000011100000}"/>
            </a:ext>
          </a:extLst>
        </xdr:cNvPr>
        <xdr:cNvSpPr txBox="1">
          <a:spLocks noChangeArrowheads="1"/>
        </xdr:cNvSpPr>
      </xdr:nvSpPr>
      <xdr:spPr bwMode="auto">
        <a:xfrm>
          <a:off x="361950" y="0"/>
          <a:ext cx="337185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＊英数は半角で入力して下さい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日付は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【yyyy/mm/dd】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形式で入力して下さい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……※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１</a:t>
          </a:r>
        </a:p>
      </xdr:txBody>
    </xdr:sp>
    <xdr:clientData fPrintsWithSheet="0"/>
  </xdr:twoCellAnchor>
  <xdr:oneCellAnchor>
    <xdr:from>
      <xdr:col>8</xdr:col>
      <xdr:colOff>28575</xdr:colOff>
      <xdr:row>5</xdr:row>
      <xdr:rowOff>19050</xdr:rowOff>
    </xdr:from>
    <xdr:ext cx="285750" cy="171450"/>
    <xdr:sp macro="" textlink="">
      <xdr:nvSpPr>
        <xdr:cNvPr id="4114" name="テキスト 18">
          <a:extLst>
            <a:ext uri="{FF2B5EF4-FFF2-40B4-BE49-F238E27FC236}">
              <a16:creationId xmlns:a16="http://schemas.microsoft.com/office/drawing/2014/main" id="{00000000-0008-0000-0400-000012100000}"/>
            </a:ext>
          </a:extLst>
        </xdr:cNvPr>
        <xdr:cNvSpPr txBox="1">
          <a:spLocks noChangeArrowheads="1"/>
        </xdr:cNvSpPr>
      </xdr:nvSpPr>
      <xdr:spPr bwMode="auto">
        <a:xfrm>
          <a:off x="3886200" y="1123950"/>
          <a:ext cx="2857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oneCellAnchor>
  <xdr:oneCellAnchor>
    <xdr:from>
      <xdr:col>10</xdr:col>
      <xdr:colOff>28575</xdr:colOff>
      <xdr:row>5</xdr:row>
      <xdr:rowOff>28575</xdr:rowOff>
    </xdr:from>
    <xdr:ext cx="285750" cy="171450"/>
    <xdr:sp macro="" textlink="">
      <xdr:nvSpPr>
        <xdr:cNvPr id="4115" name="テキスト 19">
          <a:extLst>
            <a:ext uri="{FF2B5EF4-FFF2-40B4-BE49-F238E27FC236}">
              <a16:creationId xmlns:a16="http://schemas.microsoft.com/office/drawing/2014/main" id="{00000000-0008-0000-0400-000013100000}"/>
            </a:ext>
          </a:extLst>
        </xdr:cNvPr>
        <xdr:cNvSpPr txBox="1">
          <a:spLocks noChangeArrowheads="1"/>
        </xdr:cNvSpPr>
      </xdr:nvSpPr>
      <xdr:spPr bwMode="auto">
        <a:xfrm>
          <a:off x="5038725" y="1133475"/>
          <a:ext cx="2857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oneCellAnchor>
  <xdr:twoCellAnchor editAs="oneCell">
    <xdr:from>
      <xdr:col>12</xdr:col>
      <xdr:colOff>19050</xdr:colOff>
      <xdr:row>5</xdr:row>
      <xdr:rowOff>28575</xdr:rowOff>
    </xdr:from>
    <xdr:to>
      <xdr:col>12</xdr:col>
      <xdr:colOff>209550</xdr:colOff>
      <xdr:row>5</xdr:row>
      <xdr:rowOff>200025</xdr:rowOff>
    </xdr:to>
    <xdr:sp macro="" textlink="">
      <xdr:nvSpPr>
        <xdr:cNvPr id="4116" name="テキスト 20">
          <a:extLst>
            <a:ext uri="{FF2B5EF4-FFF2-40B4-BE49-F238E27FC236}">
              <a16:creationId xmlns:a16="http://schemas.microsoft.com/office/drawing/2014/main" id="{00000000-0008-0000-0400-000014100000}"/>
            </a:ext>
          </a:extLst>
        </xdr:cNvPr>
        <xdr:cNvSpPr txBox="1">
          <a:spLocks noChangeArrowheads="1"/>
        </xdr:cNvSpPr>
      </xdr:nvSpPr>
      <xdr:spPr bwMode="auto">
        <a:xfrm>
          <a:off x="6143625" y="1133475"/>
          <a:ext cx="1905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14</xdr:col>
      <xdr:colOff>19050</xdr:colOff>
      <xdr:row>5</xdr:row>
      <xdr:rowOff>28575</xdr:rowOff>
    </xdr:from>
    <xdr:to>
      <xdr:col>14</xdr:col>
      <xdr:colOff>200025</xdr:colOff>
      <xdr:row>5</xdr:row>
      <xdr:rowOff>200025</xdr:rowOff>
    </xdr:to>
    <xdr:sp macro="" textlink="">
      <xdr:nvSpPr>
        <xdr:cNvPr id="4117" name="テキスト 21">
          <a:extLst>
            <a:ext uri="{FF2B5EF4-FFF2-40B4-BE49-F238E27FC236}">
              <a16:creationId xmlns:a16="http://schemas.microsoft.com/office/drawing/2014/main" id="{00000000-0008-0000-0400-000015100000}"/>
            </a:ext>
          </a:extLst>
        </xdr:cNvPr>
        <xdr:cNvSpPr txBox="1">
          <a:spLocks noChangeArrowheads="1"/>
        </xdr:cNvSpPr>
      </xdr:nvSpPr>
      <xdr:spPr bwMode="auto">
        <a:xfrm>
          <a:off x="7267575" y="1133475"/>
          <a:ext cx="1809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16</xdr:col>
      <xdr:colOff>9525</xdr:colOff>
      <xdr:row>5</xdr:row>
      <xdr:rowOff>19050</xdr:rowOff>
    </xdr:from>
    <xdr:to>
      <xdr:col>16</xdr:col>
      <xdr:colOff>190500</xdr:colOff>
      <xdr:row>5</xdr:row>
      <xdr:rowOff>190500</xdr:rowOff>
    </xdr:to>
    <xdr:sp macro="" textlink="">
      <xdr:nvSpPr>
        <xdr:cNvPr id="4118" name="テキスト 22">
          <a:extLst>
            <a:ext uri="{FF2B5EF4-FFF2-40B4-BE49-F238E27FC236}">
              <a16:creationId xmlns:a16="http://schemas.microsoft.com/office/drawing/2014/main" id="{00000000-0008-0000-0400-000016100000}"/>
            </a:ext>
          </a:extLst>
        </xdr:cNvPr>
        <xdr:cNvSpPr txBox="1">
          <a:spLocks noChangeArrowheads="1"/>
        </xdr:cNvSpPr>
      </xdr:nvSpPr>
      <xdr:spPr bwMode="auto">
        <a:xfrm>
          <a:off x="8420100" y="1123950"/>
          <a:ext cx="1809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18</xdr:col>
      <xdr:colOff>9525</xdr:colOff>
      <xdr:row>5</xdr:row>
      <xdr:rowOff>19050</xdr:rowOff>
    </xdr:from>
    <xdr:to>
      <xdr:col>18</xdr:col>
      <xdr:colOff>190500</xdr:colOff>
      <xdr:row>5</xdr:row>
      <xdr:rowOff>190500</xdr:rowOff>
    </xdr:to>
    <xdr:sp macro="" textlink="">
      <xdr:nvSpPr>
        <xdr:cNvPr id="4119" name="テキスト 23">
          <a:extLst>
            <a:ext uri="{FF2B5EF4-FFF2-40B4-BE49-F238E27FC236}">
              <a16:creationId xmlns:a16="http://schemas.microsoft.com/office/drawing/2014/main" id="{00000000-0008-0000-0400-000017100000}"/>
            </a:ext>
          </a:extLst>
        </xdr:cNvPr>
        <xdr:cNvSpPr txBox="1">
          <a:spLocks noChangeArrowheads="1"/>
        </xdr:cNvSpPr>
      </xdr:nvSpPr>
      <xdr:spPr bwMode="auto">
        <a:xfrm>
          <a:off x="9534525" y="1123950"/>
          <a:ext cx="1809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0</xdr:rowOff>
    </xdr:from>
    <xdr:to>
      <xdr:col>1</xdr:col>
      <xdr:colOff>238125</xdr:colOff>
      <xdr:row>27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4524375"/>
          <a:ext cx="228600" cy="1371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 事 価 格</a:t>
          </a:r>
        </a:p>
      </xdr:txBody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238125</xdr:colOff>
      <xdr:row>30</xdr:row>
      <xdr:rowOff>0</xdr:rowOff>
    </xdr:to>
    <xdr:sp macro="" textlink="">
      <xdr:nvSpPr>
        <xdr:cNvPr id="3" name="テキスト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5895975"/>
          <a:ext cx="228600" cy="68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消費税</a:t>
          </a:r>
        </a:p>
      </xdr:txBody>
    </xdr:sp>
    <xdr:clientData/>
  </xdr:twoCellAnchor>
  <xdr:twoCellAnchor editAs="oneCell">
    <xdr:from>
      <xdr:col>18</xdr:col>
      <xdr:colOff>0</xdr:colOff>
      <xdr:row>33</xdr:row>
      <xdr:rowOff>0</xdr:rowOff>
    </xdr:from>
    <xdr:to>
      <xdr:col>18</xdr:col>
      <xdr:colOff>0</xdr:colOff>
      <xdr:row>35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9439275" y="7058025"/>
          <a:ext cx="0" cy="361950"/>
        </a:xfrm>
        <a:prstGeom prst="line">
          <a:avLst/>
        </a:prstGeom>
        <a:noFill/>
        <a:ln w="1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  <xdr:twoCellAnchor editAs="oneCell">
    <xdr:from>
      <xdr:col>17</xdr:col>
      <xdr:colOff>209550</xdr:colOff>
      <xdr:row>33</xdr:row>
      <xdr:rowOff>0</xdr:rowOff>
    </xdr:from>
    <xdr:to>
      <xdr:col>17</xdr:col>
      <xdr:colOff>209550</xdr:colOff>
      <xdr:row>35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8877300" y="7058025"/>
          <a:ext cx="0" cy="361950"/>
        </a:xfrm>
        <a:prstGeom prst="line">
          <a:avLst/>
        </a:prstGeom>
        <a:noFill/>
        <a:ln w="1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  <xdr:twoCellAnchor editAs="oneCell">
    <xdr:from>
      <xdr:col>19</xdr:col>
      <xdr:colOff>219075</xdr:colOff>
      <xdr:row>33</xdr:row>
      <xdr:rowOff>9525</xdr:rowOff>
    </xdr:from>
    <xdr:to>
      <xdr:col>19</xdr:col>
      <xdr:colOff>219075</xdr:colOff>
      <xdr:row>35</xdr:row>
      <xdr:rowOff>9525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9982200" y="7067550"/>
          <a:ext cx="0" cy="361950"/>
        </a:xfrm>
        <a:prstGeom prst="line">
          <a:avLst/>
        </a:prstGeom>
        <a:noFill/>
        <a:ln w="1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7</xdr:col>
      <xdr:colOff>676275</xdr:colOff>
      <xdr:row>0</xdr:row>
      <xdr:rowOff>352425</xdr:rowOff>
    </xdr:to>
    <xdr:sp macro="" textlink="">
      <xdr:nvSpPr>
        <xdr:cNvPr id="8" name="テキスト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28625" y="0"/>
          <a:ext cx="337185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＊英数は半角で入力して下さい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日付は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【yyyy/mm/dd】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形式で入力して下さい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……※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１</a:t>
          </a:r>
        </a:p>
      </xdr:txBody>
    </xdr:sp>
    <xdr:clientData fPrintsWithSheet="0"/>
  </xdr:twoCellAnchor>
  <xdr:oneCellAnchor>
    <xdr:from>
      <xdr:col>8</xdr:col>
      <xdr:colOff>28575</xdr:colOff>
      <xdr:row>7</xdr:row>
      <xdr:rowOff>9525</xdr:rowOff>
    </xdr:from>
    <xdr:ext cx="285750" cy="171450"/>
    <xdr:sp macro="" textlink="">
      <xdr:nvSpPr>
        <xdr:cNvPr id="9" name="テキスト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924300" y="1428750"/>
          <a:ext cx="2857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oneCellAnchor>
  <xdr:oneCellAnchor>
    <xdr:from>
      <xdr:col>10</xdr:col>
      <xdr:colOff>28575</xdr:colOff>
      <xdr:row>7</xdr:row>
      <xdr:rowOff>19050</xdr:rowOff>
    </xdr:from>
    <xdr:ext cx="285750" cy="171450"/>
    <xdr:sp macro="" textlink="">
      <xdr:nvSpPr>
        <xdr:cNvPr id="10" name="テキスト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5019675" y="1438275"/>
          <a:ext cx="2857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oneCellAnchor>
  <xdr:twoCellAnchor editAs="oneCell">
    <xdr:from>
      <xdr:col>12</xdr:col>
      <xdr:colOff>19050</xdr:colOff>
      <xdr:row>7</xdr:row>
      <xdr:rowOff>19050</xdr:rowOff>
    </xdr:from>
    <xdr:to>
      <xdr:col>12</xdr:col>
      <xdr:colOff>209550</xdr:colOff>
      <xdr:row>8</xdr:row>
      <xdr:rowOff>9525</xdr:rowOff>
    </xdr:to>
    <xdr:sp macro="" textlink="">
      <xdr:nvSpPr>
        <xdr:cNvPr id="11" name="テキスト 1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124575" y="1438275"/>
          <a:ext cx="1905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14</xdr:col>
      <xdr:colOff>19050</xdr:colOff>
      <xdr:row>7</xdr:row>
      <xdr:rowOff>19050</xdr:rowOff>
    </xdr:from>
    <xdr:to>
      <xdr:col>14</xdr:col>
      <xdr:colOff>200025</xdr:colOff>
      <xdr:row>8</xdr:row>
      <xdr:rowOff>9525</xdr:rowOff>
    </xdr:to>
    <xdr:sp macro="" textlink="">
      <xdr:nvSpPr>
        <xdr:cNvPr id="12" name="テキスト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248525" y="1438275"/>
          <a:ext cx="1809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13</xdr:col>
      <xdr:colOff>28575</xdr:colOff>
      <xdr:row>4</xdr:row>
      <xdr:rowOff>57150</xdr:rowOff>
    </xdr:from>
    <xdr:to>
      <xdr:col>13</xdr:col>
      <xdr:colOff>219075</xdr:colOff>
      <xdr:row>5</xdr:row>
      <xdr:rowOff>0</xdr:rowOff>
    </xdr:to>
    <xdr:sp macro="" textlink="">
      <xdr:nvSpPr>
        <xdr:cNvPr id="13" name="テキスト 2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6486525" y="923925"/>
          <a:ext cx="1905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15</xdr:col>
      <xdr:colOff>9525</xdr:colOff>
      <xdr:row>4</xdr:row>
      <xdr:rowOff>47625</xdr:rowOff>
    </xdr:from>
    <xdr:to>
      <xdr:col>15</xdr:col>
      <xdr:colOff>190500</xdr:colOff>
      <xdr:row>4</xdr:row>
      <xdr:rowOff>219075</xdr:rowOff>
    </xdr:to>
    <xdr:sp macro="" textlink="">
      <xdr:nvSpPr>
        <xdr:cNvPr id="14" name="テキスト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7562850" y="914400"/>
          <a:ext cx="1809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16</xdr:col>
      <xdr:colOff>9525</xdr:colOff>
      <xdr:row>7</xdr:row>
      <xdr:rowOff>9525</xdr:rowOff>
    </xdr:from>
    <xdr:to>
      <xdr:col>16</xdr:col>
      <xdr:colOff>200025</xdr:colOff>
      <xdr:row>8</xdr:row>
      <xdr:rowOff>0</xdr:rowOff>
    </xdr:to>
    <xdr:sp macro="" textlink="">
      <xdr:nvSpPr>
        <xdr:cNvPr id="15" name="テキスト 2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8334375" y="1428750"/>
          <a:ext cx="1905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18</xdr:col>
      <xdr:colOff>9525</xdr:colOff>
      <xdr:row>7</xdr:row>
      <xdr:rowOff>9525</xdr:rowOff>
    </xdr:from>
    <xdr:to>
      <xdr:col>18</xdr:col>
      <xdr:colOff>200025</xdr:colOff>
      <xdr:row>8</xdr:row>
      <xdr:rowOff>0</xdr:rowOff>
    </xdr:to>
    <xdr:sp macro="" textlink="">
      <xdr:nvSpPr>
        <xdr:cNvPr id="16" name="テキスト 2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1428750"/>
          <a:ext cx="1905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7</xdr:col>
      <xdr:colOff>638175</xdr:colOff>
      <xdr:row>0</xdr:row>
      <xdr:rowOff>352425</xdr:rowOff>
    </xdr:to>
    <xdr:sp macro="" textlink="">
      <xdr:nvSpPr>
        <xdr:cNvPr id="2065" name="テキスト 17">
          <a:extLst>
            <a:ext uri="{FF2B5EF4-FFF2-40B4-BE49-F238E27FC236}">
              <a16:creationId xmlns:a16="http://schemas.microsoft.com/office/drawing/2014/main" id="{00000000-0008-0000-0300-000011080000}"/>
            </a:ext>
          </a:extLst>
        </xdr:cNvPr>
        <xdr:cNvSpPr txBox="1">
          <a:spLocks noChangeArrowheads="1"/>
        </xdr:cNvSpPr>
      </xdr:nvSpPr>
      <xdr:spPr bwMode="auto">
        <a:xfrm>
          <a:off x="361950" y="0"/>
          <a:ext cx="337185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＊英数は半角で入力して下さい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日付は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【yyyy/mm/dd】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形式で入力して下さい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……※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１</a:t>
          </a:r>
        </a:p>
      </xdr:txBody>
    </xdr:sp>
    <xdr:clientData fPrintsWithSheet="0"/>
  </xdr:twoCellAnchor>
  <xdr:oneCellAnchor>
    <xdr:from>
      <xdr:col>8</xdr:col>
      <xdr:colOff>28575</xdr:colOff>
      <xdr:row>5</xdr:row>
      <xdr:rowOff>19050</xdr:rowOff>
    </xdr:from>
    <xdr:ext cx="285750" cy="171450"/>
    <xdr:sp macro="" textlink="">
      <xdr:nvSpPr>
        <xdr:cNvPr id="2066" name="テキスト 18">
          <a:extLst>
            <a:ext uri="{FF2B5EF4-FFF2-40B4-BE49-F238E27FC236}">
              <a16:creationId xmlns:a16="http://schemas.microsoft.com/office/drawing/2014/main" id="{00000000-0008-0000-0300-000012080000}"/>
            </a:ext>
          </a:extLst>
        </xdr:cNvPr>
        <xdr:cNvSpPr txBox="1">
          <a:spLocks noChangeArrowheads="1"/>
        </xdr:cNvSpPr>
      </xdr:nvSpPr>
      <xdr:spPr bwMode="auto">
        <a:xfrm>
          <a:off x="3895725" y="1123950"/>
          <a:ext cx="2857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oneCellAnchor>
  <xdr:oneCellAnchor>
    <xdr:from>
      <xdr:col>10</xdr:col>
      <xdr:colOff>28575</xdr:colOff>
      <xdr:row>5</xdr:row>
      <xdr:rowOff>28575</xdr:rowOff>
    </xdr:from>
    <xdr:ext cx="285750" cy="171450"/>
    <xdr:sp macro="" textlink="">
      <xdr:nvSpPr>
        <xdr:cNvPr id="2067" name="テキスト 19">
          <a:extLst>
            <a:ext uri="{FF2B5EF4-FFF2-40B4-BE49-F238E27FC236}">
              <a16:creationId xmlns:a16="http://schemas.microsoft.com/office/drawing/2014/main" id="{00000000-0008-0000-0300-000013080000}"/>
            </a:ext>
          </a:extLst>
        </xdr:cNvPr>
        <xdr:cNvSpPr txBox="1">
          <a:spLocks noChangeArrowheads="1"/>
        </xdr:cNvSpPr>
      </xdr:nvSpPr>
      <xdr:spPr bwMode="auto">
        <a:xfrm>
          <a:off x="5095875" y="1133475"/>
          <a:ext cx="2857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oneCellAnchor>
  <xdr:twoCellAnchor editAs="oneCell">
    <xdr:from>
      <xdr:col>12</xdr:col>
      <xdr:colOff>19050</xdr:colOff>
      <xdr:row>5</xdr:row>
      <xdr:rowOff>28575</xdr:rowOff>
    </xdr:from>
    <xdr:to>
      <xdr:col>12</xdr:col>
      <xdr:colOff>209550</xdr:colOff>
      <xdr:row>5</xdr:row>
      <xdr:rowOff>200025</xdr:rowOff>
    </xdr:to>
    <xdr:sp macro="" textlink="">
      <xdr:nvSpPr>
        <xdr:cNvPr id="2068" name="テキスト 20"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SpPr txBox="1">
          <a:spLocks noChangeArrowheads="1"/>
        </xdr:cNvSpPr>
      </xdr:nvSpPr>
      <xdr:spPr bwMode="auto">
        <a:xfrm>
          <a:off x="6267450" y="1133475"/>
          <a:ext cx="1905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14</xdr:col>
      <xdr:colOff>19050</xdr:colOff>
      <xdr:row>5</xdr:row>
      <xdr:rowOff>28575</xdr:rowOff>
    </xdr:from>
    <xdr:to>
      <xdr:col>14</xdr:col>
      <xdr:colOff>200025</xdr:colOff>
      <xdr:row>5</xdr:row>
      <xdr:rowOff>200025</xdr:rowOff>
    </xdr:to>
    <xdr:sp macro="" textlink="">
      <xdr:nvSpPr>
        <xdr:cNvPr id="2069" name="テキスト 21">
          <a:extLst>
            <a:ext uri="{FF2B5EF4-FFF2-40B4-BE49-F238E27FC236}">
              <a16:creationId xmlns:a16="http://schemas.microsoft.com/office/drawing/2014/main" id="{00000000-0008-0000-0300-000015080000}"/>
            </a:ext>
          </a:extLst>
        </xdr:cNvPr>
        <xdr:cNvSpPr txBox="1">
          <a:spLocks noChangeArrowheads="1"/>
        </xdr:cNvSpPr>
      </xdr:nvSpPr>
      <xdr:spPr bwMode="auto">
        <a:xfrm>
          <a:off x="7486650" y="1133475"/>
          <a:ext cx="1809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16</xdr:col>
      <xdr:colOff>9525</xdr:colOff>
      <xdr:row>5</xdr:row>
      <xdr:rowOff>19050</xdr:rowOff>
    </xdr:from>
    <xdr:to>
      <xdr:col>16</xdr:col>
      <xdr:colOff>190500</xdr:colOff>
      <xdr:row>5</xdr:row>
      <xdr:rowOff>190500</xdr:rowOff>
    </xdr:to>
    <xdr:sp macro="" textlink="">
      <xdr:nvSpPr>
        <xdr:cNvPr id="2070" name="テキスト 22">
          <a:extLst>
            <a:ext uri="{FF2B5EF4-FFF2-40B4-BE49-F238E27FC236}">
              <a16:creationId xmlns:a16="http://schemas.microsoft.com/office/drawing/2014/main" id="{00000000-0008-0000-0300-000016080000}"/>
            </a:ext>
          </a:extLst>
        </xdr:cNvPr>
        <xdr:cNvSpPr txBox="1">
          <a:spLocks noChangeArrowheads="1"/>
        </xdr:cNvSpPr>
      </xdr:nvSpPr>
      <xdr:spPr bwMode="auto">
        <a:xfrm>
          <a:off x="8601075" y="1123950"/>
          <a:ext cx="1809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  <xdr:twoCellAnchor editAs="oneCell">
    <xdr:from>
      <xdr:col>18</xdr:col>
      <xdr:colOff>9525</xdr:colOff>
      <xdr:row>5</xdr:row>
      <xdr:rowOff>19050</xdr:rowOff>
    </xdr:from>
    <xdr:to>
      <xdr:col>18</xdr:col>
      <xdr:colOff>190500</xdr:colOff>
      <xdr:row>5</xdr:row>
      <xdr:rowOff>190500</xdr:rowOff>
    </xdr:to>
    <xdr:sp macro="" textlink="">
      <xdr:nvSpPr>
        <xdr:cNvPr id="2071" name="テキスト 23">
          <a:extLst>
            <a:ext uri="{FF2B5EF4-FFF2-40B4-BE49-F238E27FC236}">
              <a16:creationId xmlns:a16="http://schemas.microsoft.com/office/drawing/2014/main" id="{00000000-0008-0000-0300-000017080000}"/>
            </a:ext>
          </a:extLst>
        </xdr:cNvPr>
        <xdr:cNvSpPr txBox="1">
          <a:spLocks noChangeArrowheads="1"/>
        </xdr:cNvSpPr>
      </xdr:nvSpPr>
      <xdr:spPr bwMode="auto">
        <a:xfrm>
          <a:off x="9715500" y="1123950"/>
          <a:ext cx="1809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0</xdr:rowOff>
    </xdr:from>
    <xdr:to>
      <xdr:col>1</xdr:col>
      <xdr:colOff>238125</xdr:colOff>
      <xdr:row>27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4524375"/>
          <a:ext cx="228600" cy="1371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 事 価 格</a:t>
          </a:r>
        </a:p>
      </xdr:txBody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238125</xdr:colOff>
      <xdr:row>30</xdr:row>
      <xdr:rowOff>0</xdr:rowOff>
    </xdr:to>
    <xdr:sp macro="" textlink="">
      <xdr:nvSpPr>
        <xdr:cNvPr id="3" name="テキスト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5895975"/>
          <a:ext cx="228600" cy="68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消費税</a:t>
          </a:r>
        </a:p>
      </xdr:txBody>
    </xdr:sp>
    <xdr:clientData/>
  </xdr:twoCellAnchor>
  <xdr:twoCellAnchor editAs="oneCell">
    <xdr:from>
      <xdr:col>18</xdr:col>
      <xdr:colOff>0</xdr:colOff>
      <xdr:row>33</xdr:row>
      <xdr:rowOff>0</xdr:rowOff>
    </xdr:from>
    <xdr:to>
      <xdr:col>18</xdr:col>
      <xdr:colOff>0</xdr:colOff>
      <xdr:row>35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9420225" y="7058025"/>
          <a:ext cx="0" cy="361950"/>
        </a:xfrm>
        <a:prstGeom prst="line">
          <a:avLst/>
        </a:prstGeom>
        <a:noFill/>
        <a:ln w="1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  <xdr:twoCellAnchor editAs="oneCell">
    <xdr:from>
      <xdr:col>17</xdr:col>
      <xdr:colOff>209550</xdr:colOff>
      <xdr:row>33</xdr:row>
      <xdr:rowOff>0</xdr:rowOff>
    </xdr:from>
    <xdr:to>
      <xdr:col>17</xdr:col>
      <xdr:colOff>209550</xdr:colOff>
      <xdr:row>35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8858250" y="7058025"/>
          <a:ext cx="0" cy="361950"/>
        </a:xfrm>
        <a:prstGeom prst="line">
          <a:avLst/>
        </a:prstGeom>
        <a:noFill/>
        <a:ln w="1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  <xdr:twoCellAnchor editAs="oneCell">
    <xdr:from>
      <xdr:col>19</xdr:col>
      <xdr:colOff>219075</xdr:colOff>
      <xdr:row>33</xdr:row>
      <xdr:rowOff>9525</xdr:rowOff>
    </xdr:from>
    <xdr:to>
      <xdr:col>19</xdr:col>
      <xdr:colOff>219075</xdr:colOff>
      <xdr:row>35</xdr:row>
      <xdr:rowOff>9525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9963150" y="7067550"/>
          <a:ext cx="0" cy="361950"/>
        </a:xfrm>
        <a:prstGeom prst="line">
          <a:avLst/>
        </a:prstGeom>
        <a:noFill/>
        <a:ln w="1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6EC7A-C2D1-4444-89C9-C185D073E5F0}">
  <sheetPr>
    <tabColor rgb="FFFF0000"/>
    <pageSetUpPr fitToPage="1"/>
  </sheetPr>
  <dimension ref="A2:B124"/>
  <sheetViews>
    <sheetView view="pageBreakPreview" topLeftCell="A43" zoomScaleNormal="100" zoomScaleSheetLayoutView="100" workbookViewId="0">
      <selection activeCell="S15" sqref="S15"/>
    </sheetView>
  </sheetViews>
  <sheetFormatPr defaultColWidth="9" defaultRowHeight="14.25"/>
  <cols>
    <col min="1" max="1" width="4.875" style="336" customWidth="1"/>
    <col min="2" max="2" width="9" style="335"/>
    <col min="3" max="16384" width="9" style="336"/>
  </cols>
  <sheetData>
    <row r="2" spans="1:2">
      <c r="A2" s="337" t="s">
        <v>70</v>
      </c>
      <c r="B2" s="335" t="s">
        <v>68</v>
      </c>
    </row>
    <row r="4" spans="1:2">
      <c r="B4" s="335" t="s">
        <v>69</v>
      </c>
    </row>
    <row r="5" spans="1:2">
      <c r="B5" s="335" t="s">
        <v>87</v>
      </c>
    </row>
    <row r="7" spans="1:2">
      <c r="B7" s="339" t="s">
        <v>75</v>
      </c>
    </row>
    <row r="8" spans="1:2">
      <c r="B8" s="339" t="s">
        <v>76</v>
      </c>
    </row>
    <row r="32" spans="1:2">
      <c r="A32" s="338" t="s">
        <v>71</v>
      </c>
      <c r="B32" s="335" t="s">
        <v>74</v>
      </c>
    </row>
    <row r="33" spans="2:2">
      <c r="B33" s="335" t="s">
        <v>72</v>
      </c>
    </row>
    <row r="34" spans="2:2">
      <c r="B34" s="335" t="s">
        <v>77</v>
      </c>
    </row>
    <row r="62" spans="2:2">
      <c r="B62" s="339" t="s">
        <v>78</v>
      </c>
    </row>
    <row r="63" spans="2:2">
      <c r="B63" s="339" t="s">
        <v>79</v>
      </c>
    </row>
    <row r="92" spans="2:2">
      <c r="B92" s="335" t="s">
        <v>73</v>
      </c>
    </row>
    <row r="93" spans="2:2">
      <c r="B93" s="335" t="s">
        <v>80</v>
      </c>
    </row>
    <row r="94" spans="2:2">
      <c r="B94" s="335" t="s">
        <v>81</v>
      </c>
    </row>
    <row r="123" spans="2:2">
      <c r="B123" s="335" t="s">
        <v>82</v>
      </c>
    </row>
    <row r="124" spans="2:2">
      <c r="B124" s="335" t="s">
        <v>83</v>
      </c>
    </row>
  </sheetData>
  <phoneticPr fontId="12"/>
  <pageMargins left="0.7" right="0.7" top="0.75" bottom="0.75" header="0.3" footer="0.3"/>
  <pageSetup paperSize="9" scale="72" fitToHeight="0" orientation="portrait" r:id="rId1"/>
  <rowBreaks count="2" manualBreakCount="2">
    <brk id="64" max="16383" man="1"/>
    <brk id="1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418C-EECA-447B-9268-41C7D741CD0F}">
  <sheetPr>
    <tabColor rgb="FFFF0000"/>
  </sheetPr>
  <dimension ref="B1:W39"/>
  <sheetViews>
    <sheetView showGridLines="0" showZeros="0" workbookViewId="0">
      <selection activeCell="C7" sqref="C7"/>
    </sheetView>
  </sheetViews>
  <sheetFormatPr defaultColWidth="11" defaultRowHeight="14.25"/>
  <cols>
    <col min="1" max="1" width="1" style="26" customWidth="1"/>
    <col min="2" max="2" width="4.625" style="26" customWidth="1"/>
    <col min="3" max="3" width="3.25" style="26" customWidth="1"/>
    <col min="4" max="4" width="13.875" style="26" customWidth="1"/>
    <col min="5" max="5" width="4" style="26" customWidth="1"/>
    <col min="6" max="6" width="6.375" style="26" customWidth="1"/>
    <col min="7" max="7" width="7.875" style="26" customWidth="1"/>
    <col min="8" max="8" width="10.125" style="27" customWidth="1"/>
    <col min="9" max="9" width="4.25" style="28" customWidth="1"/>
    <col min="10" max="10" width="10.125" style="27" customWidth="1"/>
    <col min="11" max="11" width="4.5" style="28" customWidth="1"/>
    <col min="12" max="12" width="10.125" style="27" customWidth="1"/>
    <col min="13" max="13" width="4.625" style="28" customWidth="1"/>
    <col min="14" max="14" width="10.125" style="27" customWidth="1"/>
    <col min="15" max="15" width="4.25" style="28" customWidth="1"/>
    <col min="16" max="16" width="10.125" style="27" customWidth="1"/>
    <col min="17" max="17" width="4.5" style="28" customWidth="1"/>
    <col min="18" max="18" width="10.125" style="27" customWidth="1"/>
    <col min="19" max="19" width="4.25" style="28" customWidth="1"/>
    <col min="20" max="20" width="10.125" style="27" customWidth="1"/>
    <col min="21" max="21" width="1.625" style="26" customWidth="1"/>
    <col min="22" max="22" width="9.625" style="26" hidden="1" customWidth="1"/>
    <col min="23" max="16384" width="11" style="26"/>
  </cols>
  <sheetData>
    <row r="1" spans="2:22" ht="30.75" customHeight="1"/>
    <row r="2" spans="2:22" ht="18" thickBot="1">
      <c r="B2" s="29"/>
      <c r="C2" s="29"/>
      <c r="D2" s="29"/>
      <c r="E2" s="30"/>
      <c r="F2" s="29"/>
      <c r="G2" s="29"/>
      <c r="H2" s="31"/>
      <c r="I2" s="32"/>
      <c r="J2" s="33" t="s">
        <v>0</v>
      </c>
      <c r="K2" s="34"/>
      <c r="L2" s="35"/>
      <c r="M2" s="32"/>
      <c r="N2" s="36" t="s">
        <v>1</v>
      </c>
      <c r="O2" s="26"/>
      <c r="P2" s="37"/>
      <c r="Q2" s="32"/>
      <c r="R2" s="37"/>
      <c r="S2" s="38">
        <v>1</v>
      </c>
      <c r="T2" s="12">
        <v>2</v>
      </c>
      <c r="U2" s="26">
        <f>IF(B10=0,0,1)</f>
        <v>0</v>
      </c>
    </row>
    <row r="3" spans="2:22" ht="6.95" customHeight="1" thickTop="1">
      <c r="B3" s="29"/>
      <c r="C3" s="29"/>
      <c r="D3" s="29"/>
      <c r="E3" s="29"/>
      <c r="F3" s="29"/>
      <c r="G3" s="29"/>
      <c r="H3" s="31"/>
      <c r="I3" s="32"/>
      <c r="J3" s="36"/>
      <c r="K3" s="32"/>
      <c r="L3" s="37"/>
      <c r="M3" s="32"/>
      <c r="N3" s="36"/>
      <c r="O3" s="32"/>
      <c r="P3" s="37"/>
      <c r="Q3" s="32"/>
      <c r="R3" s="37"/>
      <c r="S3" s="39"/>
      <c r="T3" s="37"/>
    </row>
    <row r="4" spans="2:22" ht="12.95" customHeight="1">
      <c r="B4" s="40"/>
      <c r="C4" s="41" t="s">
        <v>2</v>
      </c>
      <c r="D4" s="42"/>
      <c r="E4" s="43"/>
      <c r="F4" s="44"/>
      <c r="G4" s="45" t="s">
        <v>3</v>
      </c>
      <c r="H4" s="46"/>
      <c r="I4" s="45" t="s">
        <v>4</v>
      </c>
      <c r="J4" s="47"/>
      <c r="K4" s="48"/>
      <c r="L4" s="45" t="s">
        <v>5</v>
      </c>
      <c r="M4" s="48"/>
      <c r="N4" s="49" t="s">
        <v>6</v>
      </c>
      <c r="O4" s="50"/>
      <c r="P4" s="46"/>
      <c r="Q4" s="49" t="s">
        <v>7</v>
      </c>
      <c r="R4" s="47"/>
      <c r="S4" s="51"/>
      <c r="T4" s="340" t="s">
        <v>64</v>
      </c>
      <c r="V4" s="19">
        <v>2</v>
      </c>
    </row>
    <row r="5" spans="2:22" ht="18" customHeight="1">
      <c r="B5" s="52"/>
      <c r="C5" s="2" t="s">
        <v>85</v>
      </c>
      <c r="E5" s="53"/>
      <c r="F5" s="54"/>
      <c r="G5" s="55"/>
      <c r="H5" s="56"/>
      <c r="I5" s="55"/>
      <c r="J5" s="57"/>
      <c r="K5" s="58"/>
      <c r="L5" s="55"/>
      <c r="M5" s="58"/>
      <c r="N5" s="32"/>
      <c r="O5" s="59"/>
      <c r="P5" s="60"/>
      <c r="Q5" s="32"/>
      <c r="R5" s="57"/>
      <c r="S5" s="61"/>
      <c r="T5" s="341"/>
      <c r="V5" s="62"/>
    </row>
    <row r="6" spans="2:22" ht="17.100000000000001" customHeight="1">
      <c r="B6" s="63"/>
      <c r="C6" s="3" t="s">
        <v>86</v>
      </c>
      <c r="D6" s="64"/>
      <c r="E6" s="65"/>
      <c r="F6" s="66"/>
      <c r="G6" s="65"/>
      <c r="H6" s="126">
        <f>J6+L6</f>
        <v>792000</v>
      </c>
      <c r="I6" s="67"/>
      <c r="J6" s="127">
        <f>合計</f>
        <v>720000</v>
      </c>
      <c r="K6" s="68"/>
      <c r="L6" s="127">
        <f>ROUNDDOWN(J6*0.1,0)</f>
        <v>72000</v>
      </c>
      <c r="M6" s="68"/>
      <c r="N6" s="326">
        <v>43424</v>
      </c>
      <c r="O6" s="69" t="s">
        <v>8</v>
      </c>
      <c r="P6" s="327">
        <v>43554</v>
      </c>
      <c r="Q6" s="10"/>
      <c r="R6" s="11">
        <v>20221101</v>
      </c>
      <c r="S6" s="70"/>
      <c r="T6" s="342"/>
      <c r="V6" s="26" t="s">
        <v>64</v>
      </c>
    </row>
    <row r="7" spans="2:22" ht="9" customHeight="1">
      <c r="B7" s="71"/>
      <c r="C7" s="71"/>
      <c r="D7" s="71"/>
      <c r="E7" s="71"/>
      <c r="F7" s="71"/>
      <c r="G7" s="71"/>
      <c r="H7" s="72"/>
      <c r="I7" s="73"/>
      <c r="J7" s="72"/>
      <c r="K7" s="73"/>
      <c r="L7" s="72"/>
      <c r="M7" s="73"/>
      <c r="N7" s="72"/>
      <c r="O7" s="73"/>
      <c r="P7" s="72"/>
      <c r="Q7" s="73"/>
      <c r="R7" s="72"/>
      <c r="S7" s="73"/>
      <c r="T7" s="72"/>
      <c r="V7" s="26" t="s">
        <v>65</v>
      </c>
    </row>
    <row r="8" spans="2:22">
      <c r="B8" s="74"/>
      <c r="C8" s="75"/>
      <c r="D8" s="76"/>
      <c r="E8" s="77"/>
      <c r="F8" s="77"/>
      <c r="G8" s="77"/>
      <c r="H8" s="78"/>
      <c r="I8" s="79"/>
      <c r="J8" s="14">
        <v>43119</v>
      </c>
      <c r="K8" s="80"/>
      <c r="L8" s="14">
        <v>43150</v>
      </c>
      <c r="M8" s="80"/>
      <c r="N8" s="14"/>
      <c r="O8" s="80"/>
      <c r="P8" s="15"/>
      <c r="Q8" s="80"/>
      <c r="R8" s="15"/>
      <c r="S8" s="80"/>
      <c r="T8" s="15"/>
    </row>
    <row r="9" spans="2:22">
      <c r="B9" s="81"/>
      <c r="C9" s="82" t="s">
        <v>9</v>
      </c>
      <c r="D9" s="83"/>
      <c r="E9" s="84" t="s">
        <v>10</v>
      </c>
      <c r="F9" s="85" t="s">
        <v>11</v>
      </c>
      <c r="G9" s="85" t="s">
        <v>12</v>
      </c>
      <c r="H9" s="86" t="s">
        <v>13</v>
      </c>
      <c r="I9" s="87" t="s">
        <v>14</v>
      </c>
      <c r="J9" s="86" t="s">
        <v>13</v>
      </c>
      <c r="K9" s="87" t="s">
        <v>14</v>
      </c>
      <c r="L9" s="86" t="s">
        <v>13</v>
      </c>
      <c r="M9" s="87" t="s">
        <v>14</v>
      </c>
      <c r="N9" s="86" t="s">
        <v>13</v>
      </c>
      <c r="O9" s="87" t="s">
        <v>14</v>
      </c>
      <c r="P9" s="86" t="s">
        <v>13</v>
      </c>
      <c r="Q9" s="87" t="s">
        <v>14</v>
      </c>
      <c r="R9" s="86" t="s">
        <v>13</v>
      </c>
      <c r="S9" s="87" t="s">
        <v>14</v>
      </c>
      <c r="T9" s="86" t="s">
        <v>13</v>
      </c>
    </row>
    <row r="10" spans="2:22" ht="18" customHeight="1">
      <c r="B10" s="4"/>
      <c r="C10" s="5"/>
      <c r="D10" s="6"/>
      <c r="E10" s="7"/>
      <c r="F10" s="18"/>
      <c r="G10" s="25"/>
      <c r="H10" s="88" t="str">
        <f t="shared" ref="H10:H20" si="0">+IF(F10=0,"",ROUND(F10*G10,0))</f>
        <v/>
      </c>
      <c r="I10" s="13"/>
      <c r="J10" s="88" t="str">
        <f t="shared" ref="J10:J19" si="1">IF(I10&gt;0,ROUND($H10*I10/100,0),"")</f>
        <v/>
      </c>
      <c r="K10" s="13"/>
      <c r="L10" s="88" t="str">
        <f t="shared" ref="L10:L20" si="2">IF(K10&gt;0,ROUND($H10*K10/100,0),"")</f>
        <v/>
      </c>
      <c r="M10" s="13"/>
      <c r="N10" s="88" t="str">
        <f t="shared" ref="N10:N20" si="3">IF(M10&gt;0,ROUND($H10*M10/100,0),"")</f>
        <v/>
      </c>
      <c r="O10" s="13"/>
      <c r="P10" s="88" t="str">
        <f t="shared" ref="P10:P20" si="4">IF(O10&gt;0,ROUND($H10*O10/100,0),"")</f>
        <v/>
      </c>
      <c r="Q10" s="13"/>
      <c r="R10" s="88" t="str">
        <f t="shared" ref="R10:R20" si="5">IF(Q10&gt;0,ROUND($H10*Q10/100,0),"")</f>
        <v/>
      </c>
      <c r="S10" s="13"/>
      <c r="T10" s="88" t="str">
        <f t="shared" ref="T10:T20" si="6">IF(S10&gt;0,ROUND($H10*S10/100,0),"")</f>
        <v/>
      </c>
    </row>
    <row r="11" spans="2:22" ht="18" customHeight="1">
      <c r="B11" s="8"/>
      <c r="C11" s="5" t="s">
        <v>43</v>
      </c>
      <c r="D11" s="6"/>
      <c r="E11" s="7" t="s">
        <v>44</v>
      </c>
      <c r="F11" s="18">
        <v>100</v>
      </c>
      <c r="G11" s="25">
        <v>250</v>
      </c>
      <c r="H11" s="88">
        <f t="shared" si="0"/>
        <v>25000</v>
      </c>
      <c r="I11" s="13">
        <v>10</v>
      </c>
      <c r="J11" s="88">
        <f t="shared" si="1"/>
        <v>2500</v>
      </c>
      <c r="K11" s="13">
        <v>50.5</v>
      </c>
      <c r="L11" s="88">
        <f t="shared" si="2"/>
        <v>12625</v>
      </c>
      <c r="M11" s="13"/>
      <c r="N11" s="88" t="str">
        <f t="shared" si="3"/>
        <v/>
      </c>
      <c r="O11" s="13"/>
      <c r="P11" s="88" t="str">
        <f t="shared" si="4"/>
        <v/>
      </c>
      <c r="Q11" s="13"/>
      <c r="R11" s="88" t="str">
        <f t="shared" si="5"/>
        <v/>
      </c>
      <c r="S11" s="13"/>
      <c r="T11" s="88" t="str">
        <f t="shared" si="6"/>
        <v/>
      </c>
    </row>
    <row r="12" spans="2:22" ht="18" customHeight="1">
      <c r="B12" s="8"/>
      <c r="C12" s="5" t="s">
        <v>45</v>
      </c>
      <c r="D12" s="6"/>
      <c r="E12" s="7" t="s">
        <v>46</v>
      </c>
      <c r="F12" s="18">
        <v>200</v>
      </c>
      <c r="G12" s="25">
        <v>350</v>
      </c>
      <c r="H12" s="88">
        <f t="shared" si="0"/>
        <v>70000</v>
      </c>
      <c r="I12" s="13">
        <v>20</v>
      </c>
      <c r="J12" s="88">
        <f t="shared" si="1"/>
        <v>14000</v>
      </c>
      <c r="K12" s="13">
        <v>70</v>
      </c>
      <c r="L12" s="88">
        <f t="shared" si="2"/>
        <v>49000</v>
      </c>
      <c r="M12" s="13"/>
      <c r="N12" s="88" t="str">
        <f t="shared" si="3"/>
        <v/>
      </c>
      <c r="O12" s="13"/>
      <c r="P12" s="88" t="str">
        <f t="shared" si="4"/>
        <v/>
      </c>
      <c r="Q12" s="13"/>
      <c r="R12" s="88" t="str">
        <f t="shared" si="5"/>
        <v/>
      </c>
      <c r="S12" s="13"/>
      <c r="T12" s="88" t="str">
        <f t="shared" si="6"/>
        <v/>
      </c>
    </row>
    <row r="13" spans="2:22" ht="18" customHeight="1">
      <c r="B13" s="8"/>
      <c r="C13" s="5" t="s">
        <v>47</v>
      </c>
      <c r="D13" s="6"/>
      <c r="E13" s="7" t="s">
        <v>48</v>
      </c>
      <c r="F13" s="18">
        <v>300</v>
      </c>
      <c r="G13" s="25">
        <v>450</v>
      </c>
      <c r="H13" s="88">
        <f t="shared" si="0"/>
        <v>135000</v>
      </c>
      <c r="I13" s="13">
        <v>10</v>
      </c>
      <c r="J13" s="88">
        <f t="shared" si="1"/>
        <v>13500</v>
      </c>
      <c r="K13" s="13">
        <v>60</v>
      </c>
      <c r="L13" s="88">
        <f t="shared" si="2"/>
        <v>81000</v>
      </c>
      <c r="M13" s="13"/>
      <c r="N13" s="88" t="str">
        <f t="shared" si="3"/>
        <v/>
      </c>
      <c r="O13" s="13"/>
      <c r="P13" s="88" t="str">
        <f t="shared" si="4"/>
        <v/>
      </c>
      <c r="Q13" s="13"/>
      <c r="R13" s="88" t="str">
        <f t="shared" si="5"/>
        <v/>
      </c>
      <c r="S13" s="13"/>
      <c r="T13" s="88" t="str">
        <f t="shared" si="6"/>
        <v/>
      </c>
    </row>
    <row r="14" spans="2:22" ht="18" customHeight="1">
      <c r="B14" s="8"/>
      <c r="C14" s="5" t="s">
        <v>49</v>
      </c>
      <c r="D14" s="6"/>
      <c r="E14" s="7" t="s">
        <v>50</v>
      </c>
      <c r="F14" s="18">
        <v>400</v>
      </c>
      <c r="G14" s="25">
        <v>500</v>
      </c>
      <c r="H14" s="88">
        <f t="shared" si="0"/>
        <v>200000</v>
      </c>
      <c r="I14" s="13">
        <v>20</v>
      </c>
      <c r="J14" s="88">
        <f t="shared" si="1"/>
        <v>40000</v>
      </c>
      <c r="K14" s="13">
        <v>50</v>
      </c>
      <c r="L14" s="88">
        <f t="shared" si="2"/>
        <v>100000</v>
      </c>
      <c r="M14" s="13"/>
      <c r="N14" s="88" t="str">
        <f t="shared" si="3"/>
        <v/>
      </c>
      <c r="O14" s="13"/>
      <c r="P14" s="88" t="str">
        <f t="shared" si="4"/>
        <v/>
      </c>
      <c r="Q14" s="13"/>
      <c r="R14" s="88" t="str">
        <f t="shared" si="5"/>
        <v/>
      </c>
      <c r="S14" s="13"/>
      <c r="T14" s="88" t="str">
        <f t="shared" si="6"/>
        <v/>
      </c>
    </row>
    <row r="15" spans="2:22" ht="18" customHeight="1">
      <c r="B15" s="8"/>
      <c r="C15" s="5" t="s">
        <v>51</v>
      </c>
      <c r="D15" s="6"/>
      <c r="E15" s="7" t="s">
        <v>52</v>
      </c>
      <c r="F15" s="18">
        <v>555.5</v>
      </c>
      <c r="G15" s="25">
        <v>525</v>
      </c>
      <c r="H15" s="88">
        <f t="shared" si="0"/>
        <v>291638</v>
      </c>
      <c r="I15" s="13">
        <v>10</v>
      </c>
      <c r="J15" s="88">
        <f t="shared" si="1"/>
        <v>29164</v>
      </c>
      <c r="K15" s="13">
        <v>30</v>
      </c>
      <c r="L15" s="88">
        <f t="shared" si="2"/>
        <v>87491</v>
      </c>
      <c r="M15" s="13"/>
      <c r="N15" s="88" t="str">
        <f t="shared" si="3"/>
        <v/>
      </c>
      <c r="O15" s="13"/>
      <c r="P15" s="88" t="str">
        <f t="shared" si="4"/>
        <v/>
      </c>
      <c r="Q15" s="13"/>
      <c r="R15" s="88" t="str">
        <f t="shared" si="5"/>
        <v/>
      </c>
      <c r="S15" s="13"/>
      <c r="T15" s="88" t="str">
        <f t="shared" si="6"/>
        <v/>
      </c>
    </row>
    <row r="16" spans="2:22" ht="18" customHeight="1">
      <c r="B16" s="8"/>
      <c r="C16" s="5"/>
      <c r="D16" s="9"/>
      <c r="E16" s="7"/>
      <c r="F16" s="18"/>
      <c r="G16" s="25"/>
      <c r="H16" s="88" t="str">
        <f t="shared" si="0"/>
        <v/>
      </c>
      <c r="I16" s="13"/>
      <c r="J16" s="88" t="str">
        <f t="shared" si="1"/>
        <v/>
      </c>
      <c r="K16" s="13"/>
      <c r="L16" s="88" t="str">
        <f t="shared" si="2"/>
        <v/>
      </c>
      <c r="M16" s="13"/>
      <c r="N16" s="88" t="str">
        <f t="shared" si="3"/>
        <v/>
      </c>
      <c r="O16" s="13"/>
      <c r="P16" s="88" t="str">
        <f t="shared" si="4"/>
        <v/>
      </c>
      <c r="Q16" s="13"/>
      <c r="R16" s="88" t="str">
        <f t="shared" si="5"/>
        <v/>
      </c>
      <c r="S16" s="13"/>
      <c r="T16" s="88" t="str">
        <f t="shared" si="6"/>
        <v/>
      </c>
    </row>
    <row r="17" spans="2:20" ht="18" customHeight="1">
      <c r="B17" s="8"/>
      <c r="C17" s="5"/>
      <c r="D17" s="9"/>
      <c r="E17" s="7"/>
      <c r="F17" s="18"/>
      <c r="G17" s="25"/>
      <c r="H17" s="88" t="str">
        <f t="shared" si="0"/>
        <v/>
      </c>
      <c r="I17" s="13"/>
      <c r="J17" s="88" t="str">
        <f t="shared" si="1"/>
        <v/>
      </c>
      <c r="K17" s="13"/>
      <c r="L17" s="88" t="str">
        <f t="shared" si="2"/>
        <v/>
      </c>
      <c r="M17" s="13"/>
      <c r="N17" s="88" t="str">
        <f t="shared" si="3"/>
        <v/>
      </c>
      <c r="O17" s="13"/>
      <c r="P17" s="88" t="str">
        <f t="shared" si="4"/>
        <v/>
      </c>
      <c r="Q17" s="13"/>
      <c r="R17" s="88" t="str">
        <f t="shared" si="5"/>
        <v/>
      </c>
      <c r="S17" s="13"/>
      <c r="T17" s="88" t="str">
        <f t="shared" si="6"/>
        <v/>
      </c>
    </row>
    <row r="18" spans="2:20" ht="18" customHeight="1">
      <c r="B18" s="8"/>
      <c r="C18" s="5" t="s">
        <v>53</v>
      </c>
      <c r="D18" s="9"/>
      <c r="E18" s="7" t="s">
        <v>54</v>
      </c>
      <c r="F18" s="18">
        <v>1</v>
      </c>
      <c r="G18" s="25">
        <v>-1638</v>
      </c>
      <c r="H18" s="88">
        <f t="shared" si="0"/>
        <v>-1638</v>
      </c>
      <c r="I18" s="13">
        <v>10</v>
      </c>
      <c r="J18" s="88">
        <f t="shared" si="1"/>
        <v>-164</v>
      </c>
      <c r="K18" s="13">
        <v>50</v>
      </c>
      <c r="L18" s="88">
        <f t="shared" si="2"/>
        <v>-819</v>
      </c>
      <c r="M18" s="13"/>
      <c r="N18" s="88" t="str">
        <f t="shared" si="3"/>
        <v/>
      </c>
      <c r="O18" s="13"/>
      <c r="P18" s="88" t="str">
        <f t="shared" si="4"/>
        <v/>
      </c>
      <c r="Q18" s="13"/>
      <c r="R18" s="88" t="str">
        <f t="shared" si="5"/>
        <v/>
      </c>
      <c r="S18" s="13"/>
      <c r="T18" s="88" t="str">
        <f t="shared" si="6"/>
        <v/>
      </c>
    </row>
    <row r="19" spans="2:20" ht="18" customHeight="1">
      <c r="B19" s="8"/>
      <c r="C19" s="5"/>
      <c r="D19" s="9"/>
      <c r="E19" s="7"/>
      <c r="F19" s="18"/>
      <c r="G19" s="25"/>
      <c r="H19" s="88" t="str">
        <f t="shared" si="0"/>
        <v/>
      </c>
      <c r="I19" s="13"/>
      <c r="J19" s="88" t="str">
        <f t="shared" si="1"/>
        <v/>
      </c>
      <c r="K19" s="13"/>
      <c r="L19" s="88" t="str">
        <f t="shared" si="2"/>
        <v/>
      </c>
      <c r="M19" s="13"/>
      <c r="N19" s="88" t="str">
        <f t="shared" si="3"/>
        <v/>
      </c>
      <c r="O19" s="13"/>
      <c r="P19" s="88" t="str">
        <f t="shared" si="4"/>
        <v/>
      </c>
      <c r="Q19" s="13"/>
      <c r="R19" s="88" t="str">
        <f t="shared" si="5"/>
        <v/>
      </c>
      <c r="S19" s="13"/>
      <c r="T19" s="88" t="str">
        <f t="shared" si="6"/>
        <v/>
      </c>
    </row>
    <row r="20" spans="2:20" ht="18" customHeight="1">
      <c r="B20" s="8"/>
      <c r="C20" s="5"/>
      <c r="D20" s="9"/>
      <c r="E20" s="7"/>
      <c r="F20" s="18"/>
      <c r="G20" s="25"/>
      <c r="H20" s="88" t="str">
        <f t="shared" si="0"/>
        <v/>
      </c>
      <c r="I20" s="13"/>
      <c r="J20" s="88" t="str">
        <f>IF(I20=0,"",ROUND($H20*I20/100,0))</f>
        <v/>
      </c>
      <c r="K20" s="13"/>
      <c r="L20" s="88" t="str">
        <f t="shared" si="2"/>
        <v/>
      </c>
      <c r="M20" s="13"/>
      <c r="N20" s="88" t="str">
        <f t="shared" si="3"/>
        <v/>
      </c>
      <c r="O20" s="13"/>
      <c r="P20" s="88" t="str">
        <f t="shared" si="4"/>
        <v/>
      </c>
      <c r="Q20" s="13"/>
      <c r="R20" s="88" t="str">
        <f t="shared" si="5"/>
        <v/>
      </c>
      <c r="S20" s="13"/>
      <c r="T20" s="88" t="str">
        <f t="shared" si="6"/>
        <v/>
      </c>
    </row>
    <row r="21" spans="2:20" ht="18" customHeight="1">
      <c r="B21" s="89"/>
      <c r="C21" s="71"/>
      <c r="D21" s="90" t="s">
        <v>15</v>
      </c>
      <c r="E21" s="85"/>
      <c r="F21" s="91"/>
      <c r="G21" s="92"/>
      <c r="H21" s="128">
        <f>SUM(H10:H20)</f>
        <v>720000</v>
      </c>
      <c r="I21" s="94">
        <f>IF(J21&lt;&gt;0,J21/$H21*100,"")</f>
        <v>13.750000000000002</v>
      </c>
      <c r="J21" s="128">
        <f>SUM(J10:J20)</f>
        <v>99000</v>
      </c>
      <c r="K21" s="94">
        <f>IF(L21&lt;&gt;0,L21/$H21*100,"")</f>
        <v>45.735694444444448</v>
      </c>
      <c r="L21" s="128">
        <f>SUM(L10:L20)</f>
        <v>329297</v>
      </c>
      <c r="M21" s="94" t="str">
        <f>IF(N21&lt;&gt;0,N21/$H21*100,"")</f>
        <v/>
      </c>
      <c r="N21" s="128">
        <f>SUM(N10:N20)</f>
        <v>0</v>
      </c>
      <c r="O21" s="94" t="str">
        <f>IF(P21&lt;&gt;0,P21/$H21*100,"")</f>
        <v/>
      </c>
      <c r="P21" s="128">
        <f>SUM(P10:P20)</f>
        <v>0</v>
      </c>
      <c r="Q21" s="94" t="str">
        <f>IF(R21&lt;&gt;0,R21/$H21*100,"")</f>
        <v/>
      </c>
      <c r="R21" s="128">
        <f>SUM(R10:R20)</f>
        <v>0</v>
      </c>
      <c r="S21" s="94" t="str">
        <f>IF(T21&lt;&gt;0,T21/$H21*100,"")</f>
        <v/>
      </c>
      <c r="T21" s="128">
        <f>SUM(T10:T20)</f>
        <v>0</v>
      </c>
    </row>
    <row r="22" spans="2:20" ht="18" customHeight="1">
      <c r="B22" s="95"/>
      <c r="C22" s="96" t="s">
        <v>16</v>
      </c>
      <c r="D22" s="97" t="s">
        <v>17</v>
      </c>
      <c r="E22" s="98"/>
      <c r="F22" s="98"/>
      <c r="G22" s="98"/>
      <c r="H22" s="99"/>
      <c r="I22" s="100">
        <f>IF(合計&lt;&gt;0,J22/合計*100,0)</f>
        <v>13.750000000000002</v>
      </c>
      <c r="J22" s="88">
        <f>J21</f>
        <v>99000</v>
      </c>
      <c r="K22" s="100">
        <f>IF(合計&lt;&gt;0,L22/合計*100,0)</f>
        <v>45.735694444444448</v>
      </c>
      <c r="L22" s="88">
        <f>L21</f>
        <v>329297</v>
      </c>
      <c r="M22" s="100">
        <f>IF(合計&lt;&gt;0,N22/合計*100,0)</f>
        <v>0</v>
      </c>
      <c r="N22" s="88">
        <f>N21</f>
        <v>0</v>
      </c>
      <c r="O22" s="100">
        <f>IF(合計&lt;&gt;0,P22/合計*100,0)</f>
        <v>0</v>
      </c>
      <c r="P22" s="88">
        <f>P21</f>
        <v>0</v>
      </c>
      <c r="Q22" s="100">
        <f>IF(合計&lt;&gt;0,R22/合計*100,0)</f>
        <v>0</v>
      </c>
      <c r="R22" s="88">
        <f>R21</f>
        <v>0</v>
      </c>
      <c r="S22" s="100">
        <f>IF(合計&lt;&gt;0,T22/合計*100,0)</f>
        <v>0</v>
      </c>
      <c r="T22" s="88">
        <f>T21</f>
        <v>0</v>
      </c>
    </row>
    <row r="23" spans="2:20" ht="18" customHeight="1">
      <c r="B23" s="101"/>
      <c r="C23" s="96" t="s">
        <v>18</v>
      </c>
      <c r="D23" s="97" t="s">
        <v>67</v>
      </c>
      <c r="E23" s="98"/>
      <c r="F23" s="98"/>
      <c r="G23" s="98"/>
      <c r="H23" s="99"/>
      <c r="I23" s="100" t="str">
        <f>IF(OR(形態=2,合計-J22=0),"",J23/合計*100)</f>
        <v/>
      </c>
      <c r="J23" s="88" t="str">
        <f>IF(OR(形態=2,合計-J22=0),"",J22*0.9)</f>
        <v/>
      </c>
      <c r="K23" s="100" t="str">
        <f>IF(OR(形態=2,合計-L22=0),"",L23/合計*100)</f>
        <v/>
      </c>
      <c r="L23" s="88" t="str">
        <f>IF(OR(形態=2,合計-L22=0),"",L22*0.9)</f>
        <v/>
      </c>
      <c r="M23" s="100" t="str">
        <f>IF(OR(形態=2,合計-N22=0),"",N23/合計*100)</f>
        <v/>
      </c>
      <c r="N23" s="88" t="str">
        <f>IF(OR(形態=2,合計-N22=0),"",N22*0.9)</f>
        <v/>
      </c>
      <c r="O23" s="100" t="str">
        <f>IF(OR(形態=2,合計-P22=0),"",P23/合計*100)</f>
        <v/>
      </c>
      <c r="P23" s="88" t="str">
        <f>IF(OR(形態=2,合計-P22=0),"",P22*0.9)</f>
        <v/>
      </c>
      <c r="Q23" s="100" t="str">
        <f>IF(OR(形態=2,合計-R22=0),"",R23/合計*100)</f>
        <v/>
      </c>
      <c r="R23" s="88" t="str">
        <f>IF(OR(形態=2,合計-R22=0),"",R22*0.9)</f>
        <v/>
      </c>
      <c r="S23" s="100" t="str">
        <f>IF(OR(形態=2,合計-T22=0),"",T23/合計*100)</f>
        <v/>
      </c>
      <c r="T23" s="88" t="str">
        <f>IF(OR(形態=2,合計-T22=0),"",T22*0.9)</f>
        <v/>
      </c>
    </row>
    <row r="24" spans="2:20" ht="18" customHeight="1">
      <c r="B24" s="101"/>
      <c r="C24" s="96" t="s">
        <v>19</v>
      </c>
      <c r="D24" s="97" t="s">
        <v>20</v>
      </c>
      <c r="E24" s="98"/>
      <c r="F24" s="98"/>
      <c r="G24" s="98"/>
      <c r="H24" s="99"/>
      <c r="I24" s="102">
        <f>IF(合計=0,"",J24/合計*100)</f>
        <v>0</v>
      </c>
      <c r="J24" s="129">
        <v>0</v>
      </c>
      <c r="K24" s="100">
        <f>IF(合計&lt;&gt;0,L24/合計*100,0)</f>
        <v>13.750000000000002</v>
      </c>
      <c r="L24" s="88">
        <f>IF(L21=0,0,$H21-J27)</f>
        <v>99000</v>
      </c>
      <c r="M24" s="100">
        <f>IF(合計&lt;&gt;0,N24/合計*100,0)</f>
        <v>0</v>
      </c>
      <c r="N24" s="88">
        <f>IF(N21=0,0,$H21-L27)</f>
        <v>0</v>
      </c>
      <c r="O24" s="100">
        <f>IF(合計&lt;&gt;0,P24/合計*100,0)</f>
        <v>0</v>
      </c>
      <c r="P24" s="88">
        <f>IF(P21=0,0,$H21-N27)</f>
        <v>0</v>
      </c>
      <c r="Q24" s="100">
        <f>IF(合計&lt;&gt;0,R24/合計*100,0)</f>
        <v>0</v>
      </c>
      <c r="R24" s="88">
        <f>IF(R21=0,0,$H21-P27)</f>
        <v>0</v>
      </c>
      <c r="S24" s="100">
        <f>IF(合計&lt;&gt;0,T24/合計*100,0)</f>
        <v>0</v>
      </c>
      <c r="T24" s="88">
        <f>IF(T21=0,0,$H21-R27)</f>
        <v>0</v>
      </c>
    </row>
    <row r="25" spans="2:20" ht="18" customHeight="1">
      <c r="B25" s="101"/>
      <c r="C25" s="96" t="s">
        <v>21</v>
      </c>
      <c r="D25" s="97" t="s">
        <v>22</v>
      </c>
      <c r="E25" s="98"/>
      <c r="F25" s="98"/>
      <c r="G25" s="98"/>
      <c r="H25" s="99"/>
      <c r="I25" s="100" t="str">
        <f>IF(I23="","",IF(合計&lt;&gt;0,J25/合計*100,0))</f>
        <v/>
      </c>
      <c r="J25" s="88" t="str">
        <f>IF(J23="","",J23-J24)</f>
        <v/>
      </c>
      <c r="K25" s="100" t="str">
        <f>IF(K23="","",IF(合計&lt;&gt;0,L25/合計*100,0))</f>
        <v/>
      </c>
      <c r="L25" s="88" t="str">
        <f>IF(L23="","",L23-L24)</f>
        <v/>
      </c>
      <c r="M25" s="100" t="str">
        <f>IF(M23="","",IF(合計&lt;&gt;0,N25/合計*100,0))</f>
        <v/>
      </c>
      <c r="N25" s="88" t="str">
        <f>IF(N23="","",N23-N24)</f>
        <v/>
      </c>
      <c r="O25" s="100" t="str">
        <f>IF(O23="","",IF(合計&lt;&gt;0,P25/合計*100,0))</f>
        <v/>
      </c>
      <c r="P25" s="88" t="str">
        <f>IF(P23="","",P23-P24)</f>
        <v/>
      </c>
      <c r="Q25" s="100" t="str">
        <f>IF(Q23="","",IF(合計&lt;&gt;0,R25/合計*100,0))</f>
        <v/>
      </c>
      <c r="R25" s="88" t="str">
        <f>IF(R23="","",R23-R24)</f>
        <v/>
      </c>
      <c r="S25" s="100" t="str">
        <f>IF(S23="","",IF(合計&lt;&gt;0,T25/合計*100,0))</f>
        <v/>
      </c>
      <c r="T25" s="88" t="str">
        <f>IF(T23="","",T23-T24)</f>
        <v/>
      </c>
    </row>
    <row r="26" spans="2:20" ht="18" customHeight="1">
      <c r="B26" s="101"/>
      <c r="C26" s="96" t="s">
        <v>23</v>
      </c>
      <c r="D26" s="97" t="s">
        <v>24</v>
      </c>
      <c r="E26" s="98"/>
      <c r="F26" s="98"/>
      <c r="G26" s="98"/>
      <c r="H26" s="99"/>
      <c r="I26" s="100">
        <f>IF(合計&lt;&gt;0,J26/合計*100,0)</f>
        <v>13.750000000000002</v>
      </c>
      <c r="J26" s="330">
        <f>IF(合計-J22=0,合計-J24,IF(形態=2,ROUNDDOWN(J22-J24,-3),IF(J25&lt;&gt;0,INT(J25/1000)*1000,0)))</f>
        <v>99000</v>
      </c>
      <c r="K26" s="100">
        <f>IF(合計&lt;&gt;0,L26/合計*100,0)</f>
        <v>31.944444444444443</v>
      </c>
      <c r="L26" s="130">
        <f>IF(合計-L22=0,J27,IF(形態=2,ROUNDDOWN(L22-L24,-3),IF(L25&lt;&gt;0,INT(L25/1000)*1000,0)))</f>
        <v>230000</v>
      </c>
      <c r="M26" s="100">
        <f>IF(合計&lt;&gt;0,N26/合計*100,0)</f>
        <v>0</v>
      </c>
      <c r="N26" s="130">
        <f>IF(合計-N22=0,L27,IF(形態=2,ROUNDDOWN(N22-N24,-3),IF(N25&lt;&gt;0,INT(N25/1000)*1000,0)))</f>
        <v>0</v>
      </c>
      <c r="O26" s="100">
        <f>IF(合計&lt;&gt;0,P26/合計*100,0)</f>
        <v>0</v>
      </c>
      <c r="P26" s="130">
        <f>IF(合計-P22=0,N27,IF(形態=2,ROUNDDOWN(P22-P24,-3),IF(P25&lt;&gt;0,INT(P25/1000)*1000,0)))</f>
        <v>0</v>
      </c>
      <c r="Q26" s="100">
        <f>IF(合計&lt;&gt;0,R26/合計*100,0)</f>
        <v>0</v>
      </c>
      <c r="R26" s="130">
        <f>IF(合計-R22=0,P27,IF(形態=2,ROUNDDOWN(R22-R24,-3),IF(R25&lt;&gt;0,INT(R25/1000)*1000,0)))</f>
        <v>0</v>
      </c>
      <c r="S26" s="100">
        <f>IF(合計&lt;&gt;0,T26/合計*100,0)</f>
        <v>0</v>
      </c>
      <c r="T26" s="130">
        <f>IF(合計-T22=0,R27,IF(形態=2,ROUNDDOWN(T22-T24,-3),IF(T25&lt;&gt;0,INT(T25/1000)*1000,0)))</f>
        <v>0</v>
      </c>
    </row>
    <row r="27" spans="2:20" ht="18" customHeight="1">
      <c r="B27" s="103"/>
      <c r="C27" s="104" t="s">
        <v>25</v>
      </c>
      <c r="D27" s="105" t="s">
        <v>26</v>
      </c>
      <c r="E27" s="106"/>
      <c r="F27" s="106" t="s">
        <v>27</v>
      </c>
      <c r="G27" s="106"/>
      <c r="H27" s="93"/>
      <c r="I27" s="94">
        <f>IF(合計&lt;&gt;0,J27/合計*100,0)</f>
        <v>86.25</v>
      </c>
      <c r="J27" s="133">
        <f>IF(J21=0,0,合計-J24-J26)</f>
        <v>621000</v>
      </c>
      <c r="K27" s="94">
        <f>IF(合計&lt;&gt;0,L27/合計*100,0)</f>
        <v>54.30555555555555</v>
      </c>
      <c r="L27" s="133">
        <f>IF(L21=0,0,合計-L24-L26)</f>
        <v>391000</v>
      </c>
      <c r="M27" s="94">
        <f>IF(合計&lt;&gt;0,N27/合計*100,0)</f>
        <v>0</v>
      </c>
      <c r="N27" s="133">
        <f>IF(N21=0,0,合計-N24-N26)</f>
        <v>0</v>
      </c>
      <c r="O27" s="94">
        <f>IF(合計&lt;&gt;0,P27/合計*100,0)</f>
        <v>0</v>
      </c>
      <c r="P27" s="133">
        <f>IF(P21=0,0,合計-P24-P26)</f>
        <v>0</v>
      </c>
      <c r="Q27" s="94">
        <f>IF(合計&lt;&gt;0,R27/合計*100,0)</f>
        <v>0</v>
      </c>
      <c r="R27" s="133">
        <f>IF(R21=0,0,合計-R24-R26)</f>
        <v>0</v>
      </c>
      <c r="S27" s="94">
        <f>IF(合計&lt;&gt;0,T27/合計*100,0)</f>
        <v>0</v>
      </c>
      <c r="T27" s="133">
        <f>IF(T21=0,0,合計-T24-T26)</f>
        <v>0</v>
      </c>
    </row>
    <row r="28" spans="2:20" ht="18" customHeight="1">
      <c r="B28" s="101"/>
      <c r="C28" s="96" t="s">
        <v>28</v>
      </c>
      <c r="D28" s="97" t="s">
        <v>29</v>
      </c>
      <c r="E28" s="98"/>
      <c r="F28" s="98" t="s">
        <v>59</v>
      </c>
      <c r="G28" s="98"/>
      <c r="H28" s="99"/>
      <c r="I28" s="107">
        <f>IF(消費税計&lt;&gt;0,J28/消費税計*100,0)</f>
        <v>0</v>
      </c>
      <c r="J28" s="129">
        <v>0</v>
      </c>
      <c r="K28" s="108">
        <f>IF(消費税計&lt;&gt;0,L28/消費税計*100,0)</f>
        <v>13.750000000000002</v>
      </c>
      <c r="L28" s="88">
        <f>IF(L21=0,0,J28+J29)</f>
        <v>9900</v>
      </c>
      <c r="M28" s="108">
        <f>IF(消費税計&lt;&gt;0,N28/消費税計*100,0)</f>
        <v>0</v>
      </c>
      <c r="N28" s="88">
        <f>IF(N21=0,0,L28+L29)</f>
        <v>0</v>
      </c>
      <c r="O28" s="108">
        <f>IF(消費税計&lt;&gt;0,P28/消費税計*100,0)</f>
        <v>0</v>
      </c>
      <c r="P28" s="88">
        <f>IF(P21=0,0,N28+N29)</f>
        <v>0</v>
      </c>
      <c r="Q28" s="108">
        <f>IF(消費税計&lt;&gt;0,R28/消費税計*100,0)</f>
        <v>0</v>
      </c>
      <c r="R28" s="88">
        <f>IF(R21=0,0,P28+P29)</f>
        <v>0</v>
      </c>
      <c r="S28" s="108">
        <f>IF(消費税計&lt;&gt;0,T28/消費税計*100,0)</f>
        <v>0</v>
      </c>
      <c r="T28" s="88">
        <f>IF(T21=0,0,R28+R29)</f>
        <v>0</v>
      </c>
    </row>
    <row r="29" spans="2:20" ht="18" customHeight="1">
      <c r="B29" s="101"/>
      <c r="C29" s="96" t="s">
        <v>30</v>
      </c>
      <c r="D29" s="97" t="s">
        <v>31</v>
      </c>
      <c r="E29" s="98"/>
      <c r="F29" s="98" t="s">
        <v>61</v>
      </c>
      <c r="G29" s="98"/>
      <c r="H29" s="99"/>
      <c r="I29" s="100">
        <f>IF(消費税計&lt;&gt;0,J29/消費税計*100,0)</f>
        <v>13.750000000000002</v>
      </c>
      <c r="J29" s="131">
        <f>IF(合計-J22=0,消費税計-J28,J26*0.1)</f>
        <v>9900</v>
      </c>
      <c r="K29" s="100">
        <f>IF(消費税計&lt;&gt;0,L29/消費税計*100,0)</f>
        <v>31.944444444444443</v>
      </c>
      <c r="L29" s="131">
        <f>IF(合計-L22=0,消費税計-L28,L26*0.1)</f>
        <v>23000</v>
      </c>
      <c r="M29" s="100">
        <f>IF(消費税計&lt;&gt;0,N29/消費税計*100,0)</f>
        <v>0</v>
      </c>
      <c r="N29" s="131">
        <f>IF(合計-N22=0,消費税計-N28,N26*0.1)</f>
        <v>0</v>
      </c>
      <c r="O29" s="100">
        <f>IF(消費税計&lt;&gt;0,P29/消費税計*100,0)</f>
        <v>0</v>
      </c>
      <c r="P29" s="131">
        <f>IF(合計-P22=0,消費税計-P28,P26*0.1)</f>
        <v>0</v>
      </c>
      <c r="Q29" s="100">
        <f>IF(消費税計&lt;&gt;0,R29/消費税計*100,0)</f>
        <v>0</v>
      </c>
      <c r="R29" s="131">
        <f>IF(合計-R22=0,消費税計-R28,R26*0.1)</f>
        <v>0</v>
      </c>
      <c r="S29" s="100">
        <f>IF(消費税計&lt;&gt;0,T29/消費税計*100,0)</f>
        <v>0</v>
      </c>
      <c r="T29" s="131">
        <f>IF(合計-T22=0,消費税計-T28,T26*0.1)</f>
        <v>0</v>
      </c>
    </row>
    <row r="30" spans="2:20" ht="18" customHeight="1">
      <c r="B30" s="103"/>
      <c r="C30" s="104" t="s">
        <v>32</v>
      </c>
      <c r="D30" s="105" t="s">
        <v>33</v>
      </c>
      <c r="E30" s="106"/>
      <c r="F30" s="106" t="s">
        <v>63</v>
      </c>
      <c r="G30" s="106"/>
      <c r="H30" s="93"/>
      <c r="I30" s="94">
        <f>IF(消費税計&lt;&gt;0,J30/消費税計*100,0)</f>
        <v>86.25</v>
      </c>
      <c r="J30" s="133">
        <f>IF(J21=0,0,消費税計-J28-J29)</f>
        <v>62100</v>
      </c>
      <c r="K30" s="94">
        <f>IF(消費税計&lt;&gt;0,L30/消費税計*100,0)</f>
        <v>54.30555555555555</v>
      </c>
      <c r="L30" s="133">
        <f>IF(L21=0,0,消費税計-L28-L29)</f>
        <v>39100</v>
      </c>
      <c r="M30" s="94">
        <f>IF(消費税計&lt;&gt;0,N30/消費税計*100,0)</f>
        <v>0</v>
      </c>
      <c r="N30" s="133">
        <f>IF(N21=0,0,消費税計-N28-N29)</f>
        <v>0</v>
      </c>
      <c r="O30" s="94">
        <f>IF(消費税計&lt;&gt;0,P30/消費税計*100,0)</f>
        <v>0</v>
      </c>
      <c r="P30" s="133">
        <f>IF(P21=0,0,消費税計-P28-P29)</f>
        <v>0</v>
      </c>
      <c r="Q30" s="94">
        <f>IF(消費税計&lt;&gt;0,R30/消費税計*100,0)</f>
        <v>0</v>
      </c>
      <c r="R30" s="133">
        <f>IF(R21=0,0,消費税計-R28-R29)</f>
        <v>0</v>
      </c>
      <c r="S30" s="94">
        <f>IF(消費税計&lt;&gt;0,T30/消費税計*100,0)</f>
        <v>0</v>
      </c>
      <c r="T30" s="133">
        <f>IF(T21=0,0,消費税計-T28-T29)</f>
        <v>0</v>
      </c>
    </row>
    <row r="31" spans="2:20" ht="18" customHeight="1">
      <c r="B31" s="109" t="s">
        <v>34</v>
      </c>
      <c r="C31" s="104" t="s">
        <v>35</v>
      </c>
      <c r="D31" s="105" t="s">
        <v>36</v>
      </c>
      <c r="E31" s="106"/>
      <c r="F31" s="106" t="s">
        <v>37</v>
      </c>
      <c r="G31" s="106"/>
      <c r="H31" s="93"/>
      <c r="I31" s="94">
        <f>IF(合計&lt;&gt;0,J31/契約金額*100,0)</f>
        <v>13.750000000000002</v>
      </c>
      <c r="J31" s="132">
        <f>J26+J29</f>
        <v>108900</v>
      </c>
      <c r="K31" s="94">
        <f>IF(合計&lt;&gt;0,L31/契約金額*100,0)</f>
        <v>31.944444444444443</v>
      </c>
      <c r="L31" s="132">
        <f>L26+L29</f>
        <v>253000</v>
      </c>
      <c r="M31" s="94">
        <f>IF(合計&lt;&gt;0,N31/契約金額*100,0)</f>
        <v>0</v>
      </c>
      <c r="N31" s="132">
        <f>N26+N29</f>
        <v>0</v>
      </c>
      <c r="O31" s="94">
        <f>IF(合計&lt;&gt;0,P31/契約金額*100,0)</f>
        <v>0</v>
      </c>
      <c r="P31" s="132">
        <f>P26+P29</f>
        <v>0</v>
      </c>
      <c r="Q31" s="94">
        <f>IF(合計&lt;&gt;0,R31/契約金額*100,0)</f>
        <v>0</v>
      </c>
      <c r="R31" s="132">
        <f>R26+R29</f>
        <v>0</v>
      </c>
      <c r="S31" s="94">
        <f>IF(合計&lt;&gt;0,T31/契約金額*100,0)</f>
        <v>0</v>
      </c>
      <c r="T31" s="132">
        <f>T26+T29</f>
        <v>0</v>
      </c>
    </row>
    <row r="32" spans="2:20" ht="8.1" customHeight="1">
      <c r="B32" s="110"/>
      <c r="C32" s="110"/>
      <c r="D32" s="111"/>
      <c r="E32" s="111"/>
      <c r="F32" s="111"/>
      <c r="G32" s="111"/>
      <c r="H32" s="112"/>
      <c r="I32" s="113"/>
      <c r="J32" s="112"/>
      <c r="K32" s="113"/>
      <c r="L32" s="112"/>
      <c r="M32" s="113"/>
      <c r="N32" s="112"/>
      <c r="O32" s="113"/>
      <c r="P32" s="112"/>
      <c r="Q32" s="113"/>
      <c r="R32" s="112"/>
      <c r="S32" s="113"/>
      <c r="T32" s="112"/>
    </row>
    <row r="33" spans="2:23" ht="12" customHeight="1">
      <c r="B33" s="110"/>
      <c r="C33" s="110"/>
      <c r="D33" s="111"/>
      <c r="E33" s="111"/>
      <c r="F33" s="111"/>
      <c r="G33" s="111"/>
      <c r="H33" s="112"/>
      <c r="I33" s="113"/>
      <c r="J33" s="112"/>
      <c r="K33" s="113"/>
      <c r="L33" s="112"/>
      <c r="M33" s="113"/>
      <c r="N33" s="112"/>
      <c r="O33" s="113"/>
      <c r="P33" s="112"/>
      <c r="Q33" s="114" t="s">
        <v>38</v>
      </c>
      <c r="R33" s="115"/>
      <c r="S33" s="116"/>
      <c r="T33" s="117"/>
    </row>
    <row r="34" spans="2:23">
      <c r="C34" s="110"/>
      <c r="D34" s="110"/>
      <c r="E34" s="110"/>
      <c r="F34" s="110"/>
      <c r="G34" s="110"/>
      <c r="Q34" s="118"/>
      <c r="R34" s="57"/>
      <c r="S34" s="59"/>
      <c r="T34" s="60"/>
    </row>
    <row r="35" spans="2:23" ht="14.25" customHeight="1">
      <c r="D35" s="119" t="s">
        <v>39</v>
      </c>
      <c r="E35" s="1" t="s">
        <v>55</v>
      </c>
      <c r="F35" s="71"/>
      <c r="G35" s="71"/>
      <c r="H35" s="72"/>
      <c r="Q35" s="120"/>
      <c r="R35" s="121"/>
      <c r="S35" s="122"/>
      <c r="T35" s="123"/>
    </row>
    <row r="36" spans="2:23" ht="11.25" customHeight="1">
      <c r="C36" s="124" t="s">
        <v>40</v>
      </c>
      <c r="W36" s="27"/>
    </row>
    <row r="37" spans="2:23">
      <c r="W37" s="27"/>
    </row>
    <row r="39" spans="2:23">
      <c r="U39" s="28"/>
      <c r="W39" s="125"/>
    </row>
  </sheetData>
  <mergeCells count="1">
    <mergeCell ref="T4:T6"/>
  </mergeCells>
  <phoneticPr fontId="12"/>
  <dataValidations count="1">
    <dataValidation type="list" allowBlank="1" showInputMessage="1" showErrorMessage="1" sqref="T4:T6" xr:uid="{A57408FC-AF89-4DEE-AA53-19FA39E7A447}">
      <formula1>$V$5:$V$7</formula1>
    </dataValidation>
  </dataValidations>
  <printOptions horizontalCentered="1" verticalCentered="1" gridLinesSet="0"/>
  <pageMargins left="0.2" right="3.937007874015748E-2" top="0.39370078740157483" bottom="0.35433070866141736" header="0.39370078740157483" footer="0.35433070866141736"/>
  <pageSetup paperSize="9" scale="98" orientation="landscape" blackAndWhite="1" horizontalDpi="4294967292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U33"/>
  <sheetViews>
    <sheetView showGridLines="0" showZeros="0" workbookViewId="0">
      <selection activeCell="L15" sqref="L15:L16"/>
    </sheetView>
  </sheetViews>
  <sheetFormatPr defaultColWidth="11" defaultRowHeight="14.25"/>
  <cols>
    <col min="1" max="1" width="1.375" style="26" customWidth="1"/>
    <col min="2" max="3" width="3.25" style="26" customWidth="1"/>
    <col min="4" max="4" width="13.875" style="26" customWidth="1"/>
    <col min="5" max="5" width="4.5" style="26" customWidth="1"/>
    <col min="6" max="6" width="6.375" style="26" customWidth="1"/>
    <col min="7" max="7" width="7.875" style="26" customWidth="1"/>
    <col min="8" max="8" width="10.125" style="27" customWidth="1"/>
    <col min="9" max="9" width="5" style="28" customWidth="1"/>
    <col min="10" max="10" width="10.125" style="27" customWidth="1"/>
    <col min="11" max="11" width="4.5" style="28" customWidth="1"/>
    <col min="12" max="12" width="10.125" style="27" customWidth="1"/>
    <col min="13" max="13" width="4.625" style="28" customWidth="1"/>
    <col min="14" max="14" width="10.125" style="27" customWidth="1"/>
    <col min="15" max="15" width="5.125" style="28" customWidth="1"/>
    <col min="16" max="16" width="10.125" style="27" customWidth="1"/>
    <col min="17" max="17" width="4.5" style="28" customWidth="1"/>
    <col min="18" max="18" width="10.125" style="27" customWidth="1"/>
    <col min="19" max="19" width="4.875" style="28" customWidth="1"/>
    <col min="20" max="20" width="10.125" style="27" customWidth="1"/>
    <col min="21" max="21" width="1.625" style="26" customWidth="1"/>
    <col min="22" max="22" width="3.75" style="26" customWidth="1"/>
    <col min="23" max="16384" width="11" style="26"/>
  </cols>
  <sheetData>
    <row r="1" spans="2:21" ht="28.5" customHeight="1"/>
    <row r="2" spans="2:21" ht="11.25" customHeight="1">
      <c r="C2" s="124"/>
    </row>
    <row r="3" spans="2:21">
      <c r="B3" s="134"/>
      <c r="C3" s="41" t="s">
        <v>2</v>
      </c>
      <c r="D3" s="135"/>
      <c r="E3" s="136"/>
      <c r="F3" s="137"/>
      <c r="G3" s="29"/>
      <c r="H3" s="31"/>
      <c r="I3" s="32"/>
      <c r="J3" s="26"/>
      <c r="K3" s="26"/>
      <c r="L3" s="26"/>
      <c r="M3" s="32"/>
      <c r="N3" s="26"/>
      <c r="O3" s="26"/>
      <c r="P3" s="37"/>
      <c r="Q3" s="32"/>
      <c r="R3" s="37"/>
      <c r="S3" s="26"/>
      <c r="T3" s="26"/>
    </row>
    <row r="4" spans="2:21" ht="18" thickBot="1">
      <c r="B4" s="138"/>
      <c r="C4" s="2" t="s">
        <v>84</v>
      </c>
      <c r="E4" s="139"/>
      <c r="F4" s="54"/>
      <c r="G4" s="140"/>
      <c r="H4" s="141"/>
      <c r="I4" s="59"/>
      <c r="J4" s="33" t="s">
        <v>0</v>
      </c>
      <c r="K4" s="34"/>
      <c r="L4" s="35"/>
      <c r="M4" s="59"/>
      <c r="N4" s="36" t="s">
        <v>41</v>
      </c>
      <c r="O4" s="142"/>
      <c r="P4" s="57"/>
      <c r="Q4" s="59"/>
      <c r="R4" s="57"/>
      <c r="S4" s="143">
        <v>2</v>
      </c>
      <c r="T4" s="12">
        <v>2</v>
      </c>
      <c r="U4" s="26">
        <f>IF(B8=0,0,1)</f>
        <v>0</v>
      </c>
    </row>
    <row r="5" spans="2:21" ht="15" thickTop="1">
      <c r="B5" s="144"/>
      <c r="C5" s="3" t="s">
        <v>66</v>
      </c>
      <c r="E5" s="145"/>
      <c r="F5" s="146"/>
      <c r="G5" s="71"/>
      <c r="H5" s="72"/>
      <c r="I5" s="73"/>
      <c r="J5" s="72"/>
      <c r="K5" s="73"/>
      <c r="L5" s="72"/>
      <c r="M5" s="73"/>
      <c r="N5" s="72"/>
      <c r="O5" s="73"/>
      <c r="P5" s="72"/>
      <c r="Q5" s="73"/>
      <c r="R5" s="72"/>
      <c r="S5" s="73"/>
      <c r="T5" s="72"/>
    </row>
    <row r="6" spans="2:21" ht="18.95" customHeight="1">
      <c r="B6" s="74"/>
      <c r="C6" s="75"/>
      <c r="D6" s="76"/>
      <c r="E6" s="147"/>
      <c r="F6" s="77"/>
      <c r="G6" s="77"/>
      <c r="H6" s="78"/>
      <c r="I6" s="79"/>
      <c r="J6" s="14">
        <v>43119</v>
      </c>
      <c r="K6" s="80"/>
      <c r="L6" s="14">
        <v>43150</v>
      </c>
      <c r="M6" s="80"/>
      <c r="N6" s="14"/>
      <c r="O6" s="80"/>
      <c r="P6" s="15"/>
      <c r="Q6" s="80"/>
      <c r="R6" s="15"/>
      <c r="S6" s="80"/>
      <c r="T6" s="15"/>
    </row>
    <row r="7" spans="2:21" ht="18.95" customHeight="1">
      <c r="B7" s="81"/>
      <c r="C7" s="82" t="s">
        <v>9</v>
      </c>
      <c r="D7" s="83"/>
      <c r="E7" s="84" t="s">
        <v>10</v>
      </c>
      <c r="F7" s="85" t="s">
        <v>11</v>
      </c>
      <c r="G7" s="85" t="s">
        <v>12</v>
      </c>
      <c r="H7" s="86" t="s">
        <v>13</v>
      </c>
      <c r="I7" s="87" t="s">
        <v>14</v>
      </c>
      <c r="J7" s="86" t="s">
        <v>13</v>
      </c>
      <c r="K7" s="87" t="s">
        <v>14</v>
      </c>
      <c r="L7" s="86" t="s">
        <v>13</v>
      </c>
      <c r="M7" s="87" t="s">
        <v>14</v>
      </c>
      <c r="N7" s="86" t="s">
        <v>13</v>
      </c>
      <c r="O7" s="87" t="s">
        <v>14</v>
      </c>
      <c r="P7" s="86" t="s">
        <v>13</v>
      </c>
      <c r="Q7" s="87" t="s">
        <v>14</v>
      </c>
      <c r="R7" s="86" t="s">
        <v>13</v>
      </c>
      <c r="S7" s="87" t="s">
        <v>14</v>
      </c>
      <c r="T7" s="86" t="s">
        <v>13</v>
      </c>
    </row>
    <row r="8" spans="2:21" ht="18.95" customHeight="1">
      <c r="B8" s="16"/>
      <c r="C8" s="24"/>
      <c r="D8" s="20"/>
      <c r="E8" s="21"/>
      <c r="F8" s="23"/>
      <c r="G8" s="17"/>
      <c r="H8" s="99" t="str">
        <f t="shared" ref="H8:H27" si="0">+IF(F8=0,"",F8*G8)</f>
        <v/>
      </c>
      <c r="I8" s="13"/>
      <c r="J8" s="99" t="str">
        <f>IF(I8&gt;0,ROUND(H8*I8/100,0),"")</f>
        <v/>
      </c>
      <c r="K8" s="13"/>
      <c r="L8" s="99" t="str">
        <f>IF(K8&gt;0,ROUND($H8*K8/100,0),"")</f>
        <v/>
      </c>
      <c r="M8" s="13"/>
      <c r="N8" s="99" t="str">
        <f>IF(M8&gt;0,ROUND($H8*M8/100,0),"")</f>
        <v/>
      </c>
      <c r="O8" s="13"/>
      <c r="P8" s="99" t="str">
        <f>IF(O8&gt;0,ROUND($H8*O8/100,0),"")</f>
        <v/>
      </c>
      <c r="Q8" s="13"/>
      <c r="R8" s="99" t="str">
        <f>IF(Q8&gt;0,ROUND($H8*Q8/100,0),"")</f>
        <v/>
      </c>
      <c r="S8" s="13"/>
      <c r="T8" s="99" t="str">
        <f>IF(S8&gt;0,ROUND($H8*S8/100,0),"")</f>
        <v/>
      </c>
    </row>
    <row r="9" spans="2:21" ht="18.95" customHeight="1">
      <c r="B9" s="16"/>
      <c r="C9" s="24" t="s">
        <v>43</v>
      </c>
      <c r="D9" s="20"/>
      <c r="E9" s="21" t="s">
        <v>44</v>
      </c>
      <c r="F9" s="23">
        <v>100</v>
      </c>
      <c r="G9" s="17">
        <v>250</v>
      </c>
      <c r="H9" s="99">
        <f t="shared" si="0"/>
        <v>25000</v>
      </c>
      <c r="I9" s="13">
        <v>10</v>
      </c>
      <c r="J9" s="99">
        <f t="shared" ref="J9:J27" si="1">IF(I9&gt;0,ROUND(H9*I9/100,0),"")</f>
        <v>2500</v>
      </c>
      <c r="K9" s="13">
        <v>50.5</v>
      </c>
      <c r="L9" s="99">
        <f t="shared" ref="L9:L27" si="2">IF(K9&gt;0,ROUND($H9*K9/100,0),"")</f>
        <v>12625</v>
      </c>
      <c r="M9" s="13"/>
      <c r="N9" s="99" t="str">
        <f t="shared" ref="N9:N27" si="3">IF(M9&gt;0,ROUND($H9*M9/100,0),"")</f>
        <v/>
      </c>
      <c r="O9" s="13"/>
      <c r="P9" s="99" t="str">
        <f t="shared" ref="P9:P27" si="4">IF(O9&gt;0,ROUND($H9*O9/100,0),"")</f>
        <v/>
      </c>
      <c r="Q9" s="13"/>
      <c r="R9" s="99" t="str">
        <f t="shared" ref="R9:R27" si="5">IF(Q9&gt;0,ROUND($H9*Q9/100,0),"")</f>
        <v/>
      </c>
      <c r="S9" s="13"/>
      <c r="T9" s="99" t="str">
        <f t="shared" ref="T9:T27" si="6">IF(S9&gt;0,ROUND($H9*S9/100,0),"")</f>
        <v/>
      </c>
    </row>
    <row r="10" spans="2:21" ht="18.95" customHeight="1">
      <c r="B10" s="16"/>
      <c r="C10" s="24" t="s">
        <v>45</v>
      </c>
      <c r="D10" s="20"/>
      <c r="E10" s="21" t="s">
        <v>46</v>
      </c>
      <c r="F10" s="23">
        <v>200</v>
      </c>
      <c r="G10" s="17">
        <v>350</v>
      </c>
      <c r="H10" s="99">
        <f t="shared" si="0"/>
        <v>70000</v>
      </c>
      <c r="I10" s="13">
        <v>20</v>
      </c>
      <c r="J10" s="99">
        <f t="shared" si="1"/>
        <v>14000</v>
      </c>
      <c r="K10" s="13">
        <v>70</v>
      </c>
      <c r="L10" s="99">
        <f t="shared" si="2"/>
        <v>49000</v>
      </c>
      <c r="M10" s="13"/>
      <c r="N10" s="99" t="str">
        <f t="shared" si="3"/>
        <v/>
      </c>
      <c r="O10" s="13"/>
      <c r="P10" s="99" t="str">
        <f t="shared" si="4"/>
        <v/>
      </c>
      <c r="Q10" s="13"/>
      <c r="R10" s="99" t="str">
        <f t="shared" si="5"/>
        <v/>
      </c>
      <c r="S10" s="13"/>
      <c r="T10" s="99" t="str">
        <f t="shared" si="6"/>
        <v/>
      </c>
    </row>
    <row r="11" spans="2:21" ht="18.95" customHeight="1">
      <c r="B11" s="16"/>
      <c r="C11" s="24" t="s">
        <v>47</v>
      </c>
      <c r="D11" s="20"/>
      <c r="E11" s="21" t="s">
        <v>48</v>
      </c>
      <c r="F11" s="23">
        <v>300</v>
      </c>
      <c r="G11" s="17">
        <v>450</v>
      </c>
      <c r="H11" s="99">
        <f t="shared" si="0"/>
        <v>135000</v>
      </c>
      <c r="I11" s="13">
        <v>10</v>
      </c>
      <c r="J11" s="99">
        <f t="shared" si="1"/>
        <v>13500</v>
      </c>
      <c r="K11" s="13">
        <v>60</v>
      </c>
      <c r="L11" s="99">
        <f t="shared" si="2"/>
        <v>81000</v>
      </c>
      <c r="M11" s="13"/>
      <c r="N11" s="99" t="str">
        <f t="shared" si="3"/>
        <v/>
      </c>
      <c r="O11" s="13"/>
      <c r="P11" s="99" t="str">
        <f t="shared" si="4"/>
        <v/>
      </c>
      <c r="Q11" s="13"/>
      <c r="R11" s="99" t="str">
        <f t="shared" si="5"/>
        <v/>
      </c>
      <c r="S11" s="13"/>
      <c r="T11" s="99" t="str">
        <f t="shared" si="6"/>
        <v/>
      </c>
    </row>
    <row r="12" spans="2:21" ht="18.95" customHeight="1">
      <c r="B12" s="16"/>
      <c r="C12" s="24" t="s">
        <v>49</v>
      </c>
      <c r="D12" s="20"/>
      <c r="E12" s="21" t="s">
        <v>50</v>
      </c>
      <c r="F12" s="23">
        <v>400</v>
      </c>
      <c r="G12" s="17">
        <v>500</v>
      </c>
      <c r="H12" s="99">
        <f t="shared" si="0"/>
        <v>200000</v>
      </c>
      <c r="I12" s="13">
        <v>20</v>
      </c>
      <c r="J12" s="99">
        <f t="shared" si="1"/>
        <v>40000</v>
      </c>
      <c r="K12" s="13">
        <v>50</v>
      </c>
      <c r="L12" s="99">
        <f t="shared" si="2"/>
        <v>100000</v>
      </c>
      <c r="M12" s="13"/>
      <c r="N12" s="99" t="str">
        <f t="shared" si="3"/>
        <v/>
      </c>
      <c r="O12" s="13"/>
      <c r="P12" s="99" t="str">
        <f t="shared" si="4"/>
        <v/>
      </c>
      <c r="Q12" s="13"/>
      <c r="R12" s="99" t="str">
        <f t="shared" si="5"/>
        <v/>
      </c>
      <c r="S12" s="13"/>
      <c r="T12" s="99" t="str">
        <f t="shared" si="6"/>
        <v/>
      </c>
    </row>
    <row r="13" spans="2:21" ht="18.95" customHeight="1">
      <c r="B13" s="16"/>
      <c r="C13" s="24" t="s">
        <v>51</v>
      </c>
      <c r="D13" s="20"/>
      <c r="E13" s="21" t="s">
        <v>52</v>
      </c>
      <c r="F13" s="23">
        <v>555.5</v>
      </c>
      <c r="G13" s="17">
        <v>525</v>
      </c>
      <c r="H13" s="99">
        <f t="shared" si="0"/>
        <v>291637.5</v>
      </c>
      <c r="I13" s="13">
        <v>10</v>
      </c>
      <c r="J13" s="99">
        <f t="shared" si="1"/>
        <v>29164</v>
      </c>
      <c r="K13" s="13">
        <v>30</v>
      </c>
      <c r="L13" s="99">
        <f t="shared" si="2"/>
        <v>87491</v>
      </c>
      <c r="M13" s="13"/>
      <c r="N13" s="99" t="str">
        <f t="shared" si="3"/>
        <v/>
      </c>
      <c r="O13" s="13"/>
      <c r="P13" s="99" t="str">
        <f t="shared" si="4"/>
        <v/>
      </c>
      <c r="Q13" s="13"/>
      <c r="R13" s="99" t="str">
        <f t="shared" si="5"/>
        <v/>
      </c>
      <c r="S13" s="13"/>
      <c r="T13" s="99" t="str">
        <f t="shared" si="6"/>
        <v/>
      </c>
    </row>
    <row r="14" spans="2:21" ht="18.95" customHeight="1">
      <c r="B14" s="16"/>
      <c r="C14" s="24"/>
      <c r="D14" s="20"/>
      <c r="E14" s="21"/>
      <c r="F14" s="23"/>
      <c r="G14" s="17"/>
      <c r="H14" s="99" t="str">
        <f t="shared" si="0"/>
        <v/>
      </c>
      <c r="I14" s="13"/>
      <c r="J14" s="99" t="str">
        <f t="shared" si="1"/>
        <v/>
      </c>
      <c r="K14" s="13"/>
      <c r="L14" s="99" t="str">
        <f t="shared" si="2"/>
        <v/>
      </c>
      <c r="M14" s="13"/>
      <c r="N14" s="99" t="str">
        <f t="shared" si="3"/>
        <v/>
      </c>
      <c r="O14" s="13"/>
      <c r="P14" s="99" t="str">
        <f t="shared" si="4"/>
        <v/>
      </c>
      <c r="Q14" s="13"/>
      <c r="R14" s="99" t="str">
        <f t="shared" si="5"/>
        <v/>
      </c>
      <c r="S14" s="13"/>
      <c r="T14" s="99" t="str">
        <f t="shared" si="6"/>
        <v/>
      </c>
    </row>
    <row r="15" spans="2:21" ht="18.95" customHeight="1">
      <c r="B15" s="16"/>
      <c r="C15" s="24"/>
      <c r="D15" s="20"/>
      <c r="E15" s="21"/>
      <c r="F15" s="23"/>
      <c r="G15" s="17"/>
      <c r="H15" s="99" t="str">
        <f t="shared" si="0"/>
        <v/>
      </c>
      <c r="I15" s="13"/>
      <c r="J15" s="99" t="str">
        <f t="shared" si="1"/>
        <v/>
      </c>
      <c r="K15" s="13"/>
      <c r="L15" s="99" t="str">
        <f t="shared" si="2"/>
        <v/>
      </c>
      <c r="M15" s="13"/>
      <c r="N15" s="99" t="str">
        <f t="shared" si="3"/>
        <v/>
      </c>
      <c r="O15" s="13"/>
      <c r="P15" s="99" t="str">
        <f t="shared" si="4"/>
        <v/>
      </c>
      <c r="Q15" s="13"/>
      <c r="R15" s="99" t="str">
        <f t="shared" si="5"/>
        <v/>
      </c>
      <c r="S15" s="13"/>
      <c r="T15" s="99" t="str">
        <f t="shared" si="6"/>
        <v/>
      </c>
    </row>
    <row r="16" spans="2:21" ht="18.95" customHeight="1">
      <c r="B16" s="16"/>
      <c r="C16" s="24" t="s">
        <v>53</v>
      </c>
      <c r="D16" s="20"/>
      <c r="E16" s="21" t="s">
        <v>54</v>
      </c>
      <c r="F16" s="23">
        <v>1</v>
      </c>
      <c r="G16" s="17">
        <v>-1638</v>
      </c>
      <c r="H16" s="99">
        <f t="shared" si="0"/>
        <v>-1638</v>
      </c>
      <c r="I16" s="13">
        <v>10</v>
      </c>
      <c r="J16" s="99">
        <f t="shared" si="1"/>
        <v>-164</v>
      </c>
      <c r="K16" s="13">
        <v>50</v>
      </c>
      <c r="L16" s="99">
        <f t="shared" si="2"/>
        <v>-819</v>
      </c>
      <c r="M16" s="13"/>
      <c r="N16" s="99" t="str">
        <f t="shared" si="3"/>
        <v/>
      </c>
      <c r="O16" s="13"/>
      <c r="P16" s="99" t="str">
        <f t="shared" si="4"/>
        <v/>
      </c>
      <c r="Q16" s="13"/>
      <c r="R16" s="99" t="str">
        <f t="shared" si="5"/>
        <v/>
      </c>
      <c r="S16" s="13"/>
      <c r="T16" s="99" t="str">
        <f t="shared" si="6"/>
        <v/>
      </c>
    </row>
    <row r="17" spans="2:20" ht="18.95" customHeight="1">
      <c r="B17" s="16"/>
      <c r="C17" s="24"/>
      <c r="D17" s="22"/>
      <c r="E17" s="21"/>
      <c r="F17" s="23"/>
      <c r="G17" s="17"/>
      <c r="H17" s="99" t="str">
        <f t="shared" si="0"/>
        <v/>
      </c>
      <c r="I17" s="13"/>
      <c r="J17" s="99" t="str">
        <f t="shared" si="1"/>
        <v/>
      </c>
      <c r="K17" s="13"/>
      <c r="L17" s="99" t="str">
        <f t="shared" si="2"/>
        <v/>
      </c>
      <c r="M17" s="13"/>
      <c r="N17" s="99" t="str">
        <f t="shared" si="3"/>
        <v/>
      </c>
      <c r="O17" s="13"/>
      <c r="P17" s="99" t="str">
        <f t="shared" si="4"/>
        <v/>
      </c>
      <c r="Q17" s="13"/>
      <c r="R17" s="99" t="str">
        <f t="shared" si="5"/>
        <v/>
      </c>
      <c r="S17" s="13"/>
      <c r="T17" s="99" t="str">
        <f t="shared" si="6"/>
        <v/>
      </c>
    </row>
    <row r="18" spans="2:20" ht="18.95" customHeight="1">
      <c r="B18" s="16"/>
      <c r="C18" s="24"/>
      <c r="D18" s="22"/>
      <c r="E18" s="21"/>
      <c r="F18" s="23"/>
      <c r="G18" s="17"/>
      <c r="H18" s="99" t="str">
        <f t="shared" si="0"/>
        <v/>
      </c>
      <c r="I18" s="13"/>
      <c r="J18" s="99" t="str">
        <f t="shared" si="1"/>
        <v/>
      </c>
      <c r="K18" s="13"/>
      <c r="L18" s="99" t="str">
        <f t="shared" si="2"/>
        <v/>
      </c>
      <c r="M18" s="13"/>
      <c r="N18" s="99" t="str">
        <f t="shared" si="3"/>
        <v/>
      </c>
      <c r="O18" s="13"/>
      <c r="P18" s="99" t="str">
        <f t="shared" si="4"/>
        <v/>
      </c>
      <c r="Q18" s="13"/>
      <c r="R18" s="99" t="str">
        <f t="shared" si="5"/>
        <v/>
      </c>
      <c r="S18" s="13"/>
      <c r="T18" s="99" t="str">
        <f t="shared" si="6"/>
        <v/>
      </c>
    </row>
    <row r="19" spans="2:20" ht="18.95" customHeight="1">
      <c r="B19" s="16"/>
      <c r="C19" s="24"/>
      <c r="D19" s="22"/>
      <c r="E19" s="21"/>
      <c r="F19" s="23"/>
      <c r="G19" s="17"/>
      <c r="H19" s="99" t="str">
        <f t="shared" si="0"/>
        <v/>
      </c>
      <c r="I19" s="13"/>
      <c r="J19" s="99" t="str">
        <f t="shared" si="1"/>
        <v/>
      </c>
      <c r="K19" s="13"/>
      <c r="L19" s="99" t="str">
        <f t="shared" si="2"/>
        <v/>
      </c>
      <c r="M19" s="13"/>
      <c r="N19" s="99" t="str">
        <f t="shared" si="3"/>
        <v/>
      </c>
      <c r="O19" s="13"/>
      <c r="P19" s="99" t="str">
        <f t="shared" si="4"/>
        <v/>
      </c>
      <c r="Q19" s="13"/>
      <c r="R19" s="99" t="str">
        <f t="shared" si="5"/>
        <v/>
      </c>
      <c r="S19" s="13"/>
      <c r="T19" s="99" t="str">
        <f t="shared" si="6"/>
        <v/>
      </c>
    </row>
    <row r="20" spans="2:20" ht="18.95" customHeight="1">
      <c r="B20" s="16"/>
      <c r="C20" s="24"/>
      <c r="D20" s="22"/>
      <c r="E20" s="21"/>
      <c r="F20" s="23"/>
      <c r="G20" s="17"/>
      <c r="H20" s="99" t="str">
        <f t="shared" si="0"/>
        <v/>
      </c>
      <c r="I20" s="13"/>
      <c r="J20" s="99" t="str">
        <f t="shared" si="1"/>
        <v/>
      </c>
      <c r="K20" s="13"/>
      <c r="L20" s="99" t="str">
        <f t="shared" si="2"/>
        <v/>
      </c>
      <c r="M20" s="13"/>
      <c r="N20" s="99" t="str">
        <f t="shared" si="3"/>
        <v/>
      </c>
      <c r="O20" s="13"/>
      <c r="P20" s="99" t="str">
        <f t="shared" si="4"/>
        <v/>
      </c>
      <c r="Q20" s="13"/>
      <c r="R20" s="99" t="str">
        <f t="shared" si="5"/>
        <v/>
      </c>
      <c r="S20" s="13"/>
      <c r="T20" s="99" t="str">
        <f t="shared" si="6"/>
        <v/>
      </c>
    </row>
    <row r="21" spans="2:20" ht="18.95" customHeight="1">
      <c r="B21" s="16"/>
      <c r="C21" s="24"/>
      <c r="D21" s="22"/>
      <c r="E21" s="21"/>
      <c r="F21" s="23"/>
      <c r="G21" s="17"/>
      <c r="H21" s="99" t="str">
        <f t="shared" si="0"/>
        <v/>
      </c>
      <c r="I21" s="13"/>
      <c r="J21" s="99" t="str">
        <f t="shared" si="1"/>
        <v/>
      </c>
      <c r="K21" s="13"/>
      <c r="L21" s="99" t="str">
        <f t="shared" si="2"/>
        <v/>
      </c>
      <c r="M21" s="13"/>
      <c r="N21" s="99" t="str">
        <f t="shared" si="3"/>
        <v/>
      </c>
      <c r="O21" s="13"/>
      <c r="P21" s="99" t="str">
        <f t="shared" si="4"/>
        <v/>
      </c>
      <c r="Q21" s="13"/>
      <c r="R21" s="99" t="str">
        <f t="shared" si="5"/>
        <v/>
      </c>
      <c r="S21" s="13"/>
      <c r="T21" s="99" t="str">
        <f t="shared" si="6"/>
        <v/>
      </c>
    </row>
    <row r="22" spans="2:20" ht="18.95" customHeight="1">
      <c r="B22" s="16"/>
      <c r="C22" s="24"/>
      <c r="D22" s="20"/>
      <c r="E22" s="21"/>
      <c r="F22" s="23"/>
      <c r="G22" s="17"/>
      <c r="H22" s="99" t="str">
        <f t="shared" si="0"/>
        <v/>
      </c>
      <c r="I22" s="13"/>
      <c r="J22" s="99" t="str">
        <f t="shared" si="1"/>
        <v/>
      </c>
      <c r="K22" s="13"/>
      <c r="L22" s="99" t="str">
        <f t="shared" si="2"/>
        <v/>
      </c>
      <c r="M22" s="13"/>
      <c r="N22" s="99" t="str">
        <f t="shared" si="3"/>
        <v/>
      </c>
      <c r="O22" s="13"/>
      <c r="P22" s="99" t="str">
        <f t="shared" si="4"/>
        <v/>
      </c>
      <c r="Q22" s="13"/>
      <c r="R22" s="99" t="str">
        <f t="shared" si="5"/>
        <v/>
      </c>
      <c r="S22" s="13"/>
      <c r="T22" s="99" t="str">
        <f t="shared" si="6"/>
        <v/>
      </c>
    </row>
    <row r="23" spans="2:20" ht="18.95" customHeight="1">
      <c r="B23" s="16"/>
      <c r="C23" s="24"/>
      <c r="D23" s="20"/>
      <c r="E23" s="21"/>
      <c r="F23" s="23"/>
      <c r="G23" s="17"/>
      <c r="H23" s="99" t="str">
        <f t="shared" si="0"/>
        <v/>
      </c>
      <c r="I23" s="13"/>
      <c r="J23" s="99" t="str">
        <f t="shared" si="1"/>
        <v/>
      </c>
      <c r="K23" s="13"/>
      <c r="L23" s="99" t="str">
        <f t="shared" si="2"/>
        <v/>
      </c>
      <c r="M23" s="13"/>
      <c r="N23" s="99" t="str">
        <f t="shared" si="3"/>
        <v/>
      </c>
      <c r="O23" s="13"/>
      <c r="P23" s="99" t="str">
        <f t="shared" si="4"/>
        <v/>
      </c>
      <c r="Q23" s="13"/>
      <c r="R23" s="99" t="str">
        <f t="shared" si="5"/>
        <v/>
      </c>
      <c r="S23" s="13"/>
      <c r="T23" s="99" t="str">
        <f t="shared" si="6"/>
        <v/>
      </c>
    </row>
    <row r="24" spans="2:20" ht="18.95" customHeight="1">
      <c r="B24" s="16"/>
      <c r="C24" s="24"/>
      <c r="D24" s="20"/>
      <c r="E24" s="21"/>
      <c r="F24" s="23"/>
      <c r="G24" s="17"/>
      <c r="H24" s="99" t="str">
        <f t="shared" si="0"/>
        <v/>
      </c>
      <c r="I24" s="13"/>
      <c r="J24" s="99" t="str">
        <f t="shared" si="1"/>
        <v/>
      </c>
      <c r="K24" s="13"/>
      <c r="L24" s="99" t="str">
        <f t="shared" si="2"/>
        <v/>
      </c>
      <c r="M24" s="13"/>
      <c r="N24" s="99" t="str">
        <f t="shared" si="3"/>
        <v/>
      </c>
      <c r="O24" s="13"/>
      <c r="P24" s="99" t="str">
        <f t="shared" si="4"/>
        <v/>
      </c>
      <c r="Q24" s="13"/>
      <c r="R24" s="99" t="str">
        <f t="shared" si="5"/>
        <v/>
      </c>
      <c r="S24" s="13"/>
      <c r="T24" s="99" t="str">
        <f t="shared" si="6"/>
        <v/>
      </c>
    </row>
    <row r="25" spans="2:20" ht="18.95" customHeight="1">
      <c r="B25" s="16"/>
      <c r="C25" s="24"/>
      <c r="D25" s="20"/>
      <c r="E25" s="21"/>
      <c r="F25" s="23"/>
      <c r="G25" s="17"/>
      <c r="H25" s="99" t="str">
        <f t="shared" si="0"/>
        <v/>
      </c>
      <c r="I25" s="13"/>
      <c r="J25" s="99" t="str">
        <f t="shared" si="1"/>
        <v/>
      </c>
      <c r="K25" s="13"/>
      <c r="L25" s="99" t="str">
        <f t="shared" si="2"/>
        <v/>
      </c>
      <c r="M25" s="13"/>
      <c r="N25" s="99" t="str">
        <f t="shared" si="3"/>
        <v/>
      </c>
      <c r="O25" s="13"/>
      <c r="P25" s="99" t="str">
        <f t="shared" si="4"/>
        <v/>
      </c>
      <c r="Q25" s="13"/>
      <c r="R25" s="99" t="str">
        <f t="shared" si="5"/>
        <v/>
      </c>
      <c r="S25" s="13"/>
      <c r="T25" s="99" t="str">
        <f t="shared" si="6"/>
        <v/>
      </c>
    </row>
    <row r="26" spans="2:20" ht="18.95" customHeight="1">
      <c r="B26" s="16"/>
      <c r="C26" s="24"/>
      <c r="D26" s="20"/>
      <c r="E26" s="21"/>
      <c r="F26" s="23"/>
      <c r="G26" s="17"/>
      <c r="H26" s="99" t="str">
        <f t="shared" si="0"/>
        <v/>
      </c>
      <c r="I26" s="13"/>
      <c r="J26" s="99" t="str">
        <f t="shared" si="1"/>
        <v/>
      </c>
      <c r="K26" s="13"/>
      <c r="L26" s="99" t="str">
        <f t="shared" si="2"/>
        <v/>
      </c>
      <c r="M26" s="13"/>
      <c r="N26" s="99" t="str">
        <f t="shared" si="3"/>
        <v/>
      </c>
      <c r="O26" s="13"/>
      <c r="P26" s="99" t="str">
        <f t="shared" si="4"/>
        <v/>
      </c>
      <c r="Q26" s="13"/>
      <c r="R26" s="99" t="str">
        <f t="shared" si="5"/>
        <v/>
      </c>
      <c r="S26" s="13"/>
      <c r="T26" s="99" t="str">
        <f t="shared" si="6"/>
        <v/>
      </c>
    </row>
    <row r="27" spans="2:20" ht="18.95" customHeight="1">
      <c r="B27" s="16"/>
      <c r="C27" s="24"/>
      <c r="D27" s="20"/>
      <c r="E27" s="21"/>
      <c r="F27" s="23"/>
      <c r="G27" s="17"/>
      <c r="H27" s="99" t="str">
        <f t="shared" si="0"/>
        <v/>
      </c>
      <c r="I27" s="13"/>
      <c r="J27" s="99" t="str">
        <f t="shared" si="1"/>
        <v/>
      </c>
      <c r="K27" s="13"/>
      <c r="L27" s="99" t="str">
        <f t="shared" si="2"/>
        <v/>
      </c>
      <c r="M27" s="13"/>
      <c r="N27" s="99" t="str">
        <f t="shared" si="3"/>
        <v/>
      </c>
      <c r="O27" s="13"/>
      <c r="P27" s="99" t="str">
        <f t="shared" si="4"/>
        <v/>
      </c>
      <c r="Q27" s="13"/>
      <c r="R27" s="99" t="str">
        <f t="shared" si="5"/>
        <v/>
      </c>
      <c r="S27" s="13"/>
      <c r="T27" s="99" t="str">
        <f t="shared" si="6"/>
        <v/>
      </c>
    </row>
    <row r="28" spans="2:20" ht="18.95" customHeight="1">
      <c r="B28" s="148"/>
      <c r="C28" s="169" t="s">
        <v>42</v>
      </c>
      <c r="D28" s="149"/>
      <c r="E28" s="150"/>
      <c r="F28" s="151"/>
      <c r="G28" s="152"/>
      <c r="H28" s="170">
        <f>SUM(H8:H27)</f>
        <v>719999.5</v>
      </c>
      <c r="I28" s="153"/>
      <c r="J28" s="170">
        <f>SUM(J8:J27)</f>
        <v>99000</v>
      </c>
      <c r="K28" s="153"/>
      <c r="L28" s="170">
        <f>SUM(L8:L27)</f>
        <v>329297</v>
      </c>
      <c r="M28" s="153"/>
      <c r="N28" s="170">
        <f>SUM(N8:N27)</f>
        <v>0</v>
      </c>
      <c r="O28" s="153"/>
      <c r="P28" s="170">
        <f>SUM(P8:P27)</f>
        <v>0</v>
      </c>
      <c r="Q28" s="153"/>
      <c r="R28" s="170">
        <f>SUM(R8:R27)</f>
        <v>0</v>
      </c>
      <c r="S28" s="153"/>
      <c r="T28" s="170">
        <f>SUM(T8:T27)</f>
        <v>0</v>
      </c>
    </row>
    <row r="29" spans="2:20">
      <c r="C29" s="110"/>
      <c r="D29" s="111"/>
      <c r="E29" s="154"/>
      <c r="F29" s="111"/>
      <c r="G29" s="111"/>
      <c r="H29" s="112"/>
      <c r="I29" s="113"/>
      <c r="J29" s="112"/>
      <c r="K29" s="113"/>
      <c r="L29" s="112"/>
      <c r="M29" s="113"/>
      <c r="N29" s="112"/>
      <c r="O29" s="113"/>
      <c r="P29" s="112"/>
      <c r="Q29" s="155"/>
      <c r="R29" s="156"/>
      <c r="S29" s="157"/>
      <c r="T29" s="158"/>
    </row>
    <row r="30" spans="2:20">
      <c r="D30" s="159" t="s">
        <v>39</v>
      </c>
      <c r="E30" s="1" t="s">
        <v>55</v>
      </c>
      <c r="F30" s="71"/>
      <c r="G30" s="71"/>
      <c r="H30" s="72"/>
      <c r="Q30" s="59"/>
      <c r="R30" s="57"/>
      <c r="S30" s="59"/>
      <c r="T30" s="57"/>
    </row>
    <row r="31" spans="2:20">
      <c r="C31" s="124" t="s">
        <v>40</v>
      </c>
      <c r="E31" s="160"/>
    </row>
    <row r="33" spans="2:20" s="110" customFormat="1">
      <c r="B33" s="161"/>
      <c r="C33" s="162"/>
      <c r="D33" s="163"/>
      <c r="E33" s="164"/>
      <c r="F33" s="165"/>
      <c r="G33" s="166"/>
      <c r="H33" s="167"/>
      <c r="I33" s="168"/>
      <c r="J33" s="167"/>
      <c r="K33" s="168"/>
      <c r="L33" s="167"/>
      <c r="M33" s="168"/>
      <c r="N33" s="167"/>
      <c r="O33" s="168"/>
      <c r="P33" s="167"/>
      <c r="Q33" s="168"/>
      <c r="R33" s="167"/>
      <c r="S33" s="168"/>
      <c r="T33" s="167"/>
    </row>
  </sheetData>
  <phoneticPr fontId="12"/>
  <printOptions horizontalCentered="1" verticalCentered="1" gridLinesSet="0"/>
  <pageMargins left="0.27559055118110237" right="3.937007874015748E-2" top="0.39370078740157483" bottom="0.35433070866141736" header="0.39370078740157483" footer="0.35433070866141736"/>
  <pageSetup paperSize="9" scale="98" orientation="landscape" blackAndWhite="1" horizontalDpi="4294967292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39"/>
  <sheetViews>
    <sheetView showGridLines="0" showZeros="0" workbookViewId="0">
      <selection activeCell="T23" sqref="T23"/>
    </sheetView>
  </sheetViews>
  <sheetFormatPr defaultColWidth="11" defaultRowHeight="14.25"/>
  <cols>
    <col min="1" max="1" width="1" style="26" customWidth="1"/>
    <col min="2" max="2" width="4.625" style="26" customWidth="1"/>
    <col min="3" max="3" width="3.25" style="26" customWidth="1"/>
    <col min="4" max="4" width="13.875" style="26" customWidth="1"/>
    <col min="5" max="5" width="4" style="26" customWidth="1"/>
    <col min="6" max="6" width="6.375" style="26" customWidth="1"/>
    <col min="7" max="7" width="7.875" style="26" customWidth="1"/>
    <col min="8" max="8" width="10.125" style="27" customWidth="1"/>
    <col min="9" max="9" width="4.25" style="28" customWidth="1"/>
    <col min="10" max="10" width="10.125" style="27" customWidth="1"/>
    <col min="11" max="11" width="4.5" style="28" customWidth="1"/>
    <col min="12" max="12" width="10.125" style="27" customWidth="1"/>
    <col min="13" max="13" width="4.625" style="28" customWidth="1"/>
    <col min="14" max="14" width="10.125" style="27" customWidth="1"/>
    <col min="15" max="15" width="4.25" style="28" customWidth="1"/>
    <col min="16" max="16" width="10.125" style="27" customWidth="1"/>
    <col min="17" max="17" width="4.5" style="28" customWidth="1"/>
    <col min="18" max="18" width="10.125" style="27" customWidth="1"/>
    <col min="19" max="19" width="4.25" style="28" customWidth="1"/>
    <col min="20" max="20" width="10.125" style="27" customWidth="1"/>
    <col min="21" max="21" width="1.625" style="26" customWidth="1"/>
    <col min="22" max="22" width="9.625" style="26" hidden="1" customWidth="1"/>
    <col min="23" max="16384" width="11" style="26"/>
  </cols>
  <sheetData>
    <row r="1" spans="2:22" ht="30.75" customHeight="1"/>
    <row r="2" spans="2:22" ht="18" thickBot="1">
      <c r="B2" s="29"/>
      <c r="C2" s="29"/>
      <c r="D2" s="29"/>
      <c r="E2" s="30"/>
      <c r="F2" s="29"/>
      <c r="G2" s="29"/>
      <c r="H2" s="31"/>
      <c r="I2" s="32"/>
      <c r="J2" s="33" t="s">
        <v>0</v>
      </c>
      <c r="K2" s="34"/>
      <c r="L2" s="35"/>
      <c r="M2" s="32"/>
      <c r="N2" s="36" t="s">
        <v>1</v>
      </c>
      <c r="O2" s="26"/>
      <c r="P2" s="37"/>
      <c r="Q2" s="32"/>
      <c r="R2" s="37"/>
      <c r="S2" s="38">
        <v>1</v>
      </c>
      <c r="T2" s="12">
        <v>2</v>
      </c>
      <c r="U2" s="26">
        <f>IF(B10=0,0,1)</f>
        <v>0</v>
      </c>
    </row>
    <row r="3" spans="2:22" ht="6.95" customHeight="1" thickTop="1">
      <c r="B3" s="29"/>
      <c r="C3" s="29"/>
      <c r="D3" s="29"/>
      <c r="E3" s="29"/>
      <c r="F3" s="29"/>
      <c r="G3" s="29"/>
      <c r="H3" s="31"/>
      <c r="I3" s="32"/>
      <c r="J3" s="36"/>
      <c r="K3" s="32"/>
      <c r="L3" s="37"/>
      <c r="M3" s="32"/>
      <c r="N3" s="36"/>
      <c r="O3" s="32"/>
      <c r="P3" s="37"/>
      <c r="Q3" s="32"/>
      <c r="R3" s="37"/>
      <c r="S3" s="39"/>
      <c r="T3" s="37"/>
    </row>
    <row r="4" spans="2:22" ht="12.95" customHeight="1">
      <c r="B4" s="40"/>
      <c r="C4" s="41" t="s">
        <v>2</v>
      </c>
      <c r="D4" s="42"/>
      <c r="E4" s="43"/>
      <c r="F4" s="44"/>
      <c r="G4" s="45" t="s">
        <v>3</v>
      </c>
      <c r="H4" s="46"/>
      <c r="I4" s="45" t="s">
        <v>4</v>
      </c>
      <c r="J4" s="47"/>
      <c r="K4" s="48"/>
      <c r="L4" s="45" t="s">
        <v>5</v>
      </c>
      <c r="M4" s="48"/>
      <c r="N4" s="49" t="s">
        <v>6</v>
      </c>
      <c r="O4" s="50"/>
      <c r="P4" s="46"/>
      <c r="Q4" s="49" t="s">
        <v>7</v>
      </c>
      <c r="R4" s="47"/>
      <c r="S4" s="51"/>
      <c r="T4" s="340"/>
      <c r="V4" s="19">
        <v>2</v>
      </c>
    </row>
    <row r="5" spans="2:22" ht="18" customHeight="1">
      <c r="B5" s="52"/>
      <c r="C5" s="2"/>
      <c r="E5" s="53"/>
      <c r="F5" s="54"/>
      <c r="G5" s="55"/>
      <c r="H5" s="56"/>
      <c r="I5" s="55"/>
      <c r="J5" s="57"/>
      <c r="K5" s="58"/>
      <c r="L5" s="55"/>
      <c r="M5" s="58"/>
      <c r="N5" s="32"/>
      <c r="O5" s="59"/>
      <c r="P5" s="60"/>
      <c r="Q5" s="32"/>
      <c r="R5" s="57"/>
      <c r="S5" s="61"/>
      <c r="T5" s="341"/>
      <c r="V5" s="62"/>
    </row>
    <row r="6" spans="2:22" ht="17.100000000000001" customHeight="1">
      <c r="B6" s="63"/>
      <c r="C6" s="3"/>
      <c r="D6" s="64"/>
      <c r="E6" s="65"/>
      <c r="F6" s="66"/>
      <c r="G6" s="65"/>
      <c r="H6" s="126">
        <f>J6+L6</f>
        <v>0</v>
      </c>
      <c r="I6" s="67"/>
      <c r="J6" s="127">
        <f>合計</f>
        <v>0</v>
      </c>
      <c r="K6" s="68"/>
      <c r="L6" s="127">
        <f>ROUNDDOWN(J6*0.1,0)</f>
        <v>0</v>
      </c>
      <c r="M6" s="68"/>
      <c r="N6" s="326"/>
      <c r="O6" s="69" t="s">
        <v>8</v>
      </c>
      <c r="P6" s="327"/>
      <c r="Q6" s="10"/>
      <c r="R6" s="11"/>
      <c r="S6" s="70"/>
      <c r="T6" s="342"/>
      <c r="V6" s="26" t="s">
        <v>64</v>
      </c>
    </row>
    <row r="7" spans="2:22" ht="9" customHeight="1">
      <c r="B7" s="71"/>
      <c r="C7" s="71"/>
      <c r="D7" s="71"/>
      <c r="E7" s="71"/>
      <c r="F7" s="71"/>
      <c r="G7" s="71"/>
      <c r="H7" s="72"/>
      <c r="I7" s="73"/>
      <c r="J7" s="72"/>
      <c r="K7" s="73"/>
      <c r="L7" s="72"/>
      <c r="M7" s="73"/>
      <c r="N7" s="72"/>
      <c r="O7" s="73"/>
      <c r="P7" s="72"/>
      <c r="Q7" s="73"/>
      <c r="R7" s="72"/>
      <c r="S7" s="73"/>
      <c r="T7" s="72"/>
      <c r="V7" s="26" t="s">
        <v>65</v>
      </c>
    </row>
    <row r="8" spans="2:22">
      <c r="B8" s="74"/>
      <c r="C8" s="75"/>
      <c r="D8" s="76"/>
      <c r="E8" s="77"/>
      <c r="F8" s="77"/>
      <c r="G8" s="77"/>
      <c r="H8" s="78"/>
      <c r="I8" s="79"/>
      <c r="J8" s="14"/>
      <c r="K8" s="80"/>
      <c r="L8" s="14"/>
      <c r="M8" s="80"/>
      <c r="N8" s="14"/>
      <c r="O8" s="80"/>
      <c r="P8" s="15"/>
      <c r="Q8" s="80"/>
      <c r="R8" s="15"/>
      <c r="S8" s="80"/>
      <c r="T8" s="15"/>
    </row>
    <row r="9" spans="2:22">
      <c r="B9" s="81"/>
      <c r="C9" s="82" t="s">
        <v>9</v>
      </c>
      <c r="D9" s="83"/>
      <c r="E9" s="84" t="s">
        <v>10</v>
      </c>
      <c r="F9" s="85" t="s">
        <v>11</v>
      </c>
      <c r="G9" s="85" t="s">
        <v>12</v>
      </c>
      <c r="H9" s="86" t="s">
        <v>13</v>
      </c>
      <c r="I9" s="87" t="s">
        <v>14</v>
      </c>
      <c r="J9" s="86" t="s">
        <v>13</v>
      </c>
      <c r="K9" s="87" t="s">
        <v>14</v>
      </c>
      <c r="L9" s="86" t="s">
        <v>13</v>
      </c>
      <c r="M9" s="87" t="s">
        <v>14</v>
      </c>
      <c r="N9" s="86" t="s">
        <v>13</v>
      </c>
      <c r="O9" s="87" t="s">
        <v>14</v>
      </c>
      <c r="P9" s="86" t="s">
        <v>13</v>
      </c>
      <c r="Q9" s="87" t="s">
        <v>14</v>
      </c>
      <c r="R9" s="86" t="s">
        <v>13</v>
      </c>
      <c r="S9" s="87" t="s">
        <v>14</v>
      </c>
      <c r="T9" s="86" t="s">
        <v>13</v>
      </c>
    </row>
    <row r="10" spans="2:22" ht="18" customHeight="1">
      <c r="B10" s="4"/>
      <c r="C10" s="5"/>
      <c r="D10" s="6"/>
      <c r="E10" s="7"/>
      <c r="F10" s="18"/>
      <c r="G10" s="25"/>
      <c r="H10" s="88" t="str">
        <f t="shared" ref="H10:H20" si="0">+IF(F10=0,"",ROUND(F10*G10,0))</f>
        <v/>
      </c>
      <c r="I10" s="13"/>
      <c r="J10" s="88" t="str">
        <f t="shared" ref="J10:J19" si="1">IF(I10&gt;0,ROUND($H10*I10/100,0),"")</f>
        <v/>
      </c>
      <c r="K10" s="13"/>
      <c r="L10" s="88" t="str">
        <f t="shared" ref="L10:L20" si="2">IF(K10&gt;0,ROUND($H10*K10/100,0),"")</f>
        <v/>
      </c>
      <c r="M10" s="13"/>
      <c r="N10" s="88" t="str">
        <f t="shared" ref="N10:N20" si="3">IF(M10&gt;0,ROUND($H10*M10/100,0),"")</f>
        <v/>
      </c>
      <c r="O10" s="13"/>
      <c r="P10" s="88" t="str">
        <f t="shared" ref="P10:P20" si="4">IF(O10&gt;0,ROUND($H10*O10/100,0),"")</f>
        <v/>
      </c>
      <c r="Q10" s="13"/>
      <c r="R10" s="88" t="str">
        <f t="shared" ref="R10:R20" si="5">IF(Q10&gt;0,ROUND($H10*Q10/100,0),"")</f>
        <v/>
      </c>
      <c r="S10" s="13"/>
      <c r="T10" s="88" t="str">
        <f t="shared" ref="T10:T20" si="6">IF(S10&gt;0,ROUND($H10*S10/100,0),"")</f>
        <v/>
      </c>
    </row>
    <row r="11" spans="2:22" ht="18" customHeight="1">
      <c r="B11" s="8"/>
      <c r="C11" s="5"/>
      <c r="D11" s="6"/>
      <c r="E11" s="7"/>
      <c r="F11" s="18"/>
      <c r="G11" s="25"/>
      <c r="H11" s="88" t="str">
        <f t="shared" si="0"/>
        <v/>
      </c>
      <c r="I11" s="13"/>
      <c r="J11" s="88" t="str">
        <f t="shared" si="1"/>
        <v/>
      </c>
      <c r="K11" s="13"/>
      <c r="L11" s="88" t="str">
        <f t="shared" si="2"/>
        <v/>
      </c>
      <c r="M11" s="13"/>
      <c r="N11" s="88" t="str">
        <f t="shared" si="3"/>
        <v/>
      </c>
      <c r="O11" s="13"/>
      <c r="P11" s="88" t="str">
        <f t="shared" si="4"/>
        <v/>
      </c>
      <c r="Q11" s="13"/>
      <c r="R11" s="88" t="str">
        <f t="shared" si="5"/>
        <v/>
      </c>
      <c r="S11" s="13"/>
      <c r="T11" s="88" t="str">
        <f t="shared" si="6"/>
        <v/>
      </c>
    </row>
    <row r="12" spans="2:22" ht="18" customHeight="1">
      <c r="B12" s="8"/>
      <c r="C12" s="5"/>
      <c r="D12" s="6"/>
      <c r="E12" s="7"/>
      <c r="F12" s="18"/>
      <c r="G12" s="25"/>
      <c r="H12" s="88" t="str">
        <f t="shared" si="0"/>
        <v/>
      </c>
      <c r="I12" s="13"/>
      <c r="J12" s="88" t="str">
        <f t="shared" si="1"/>
        <v/>
      </c>
      <c r="K12" s="13"/>
      <c r="L12" s="88" t="str">
        <f t="shared" si="2"/>
        <v/>
      </c>
      <c r="M12" s="13"/>
      <c r="N12" s="88" t="str">
        <f t="shared" si="3"/>
        <v/>
      </c>
      <c r="O12" s="13"/>
      <c r="P12" s="88" t="str">
        <f t="shared" si="4"/>
        <v/>
      </c>
      <c r="Q12" s="13"/>
      <c r="R12" s="88" t="str">
        <f t="shared" si="5"/>
        <v/>
      </c>
      <c r="S12" s="13"/>
      <c r="T12" s="88" t="str">
        <f t="shared" si="6"/>
        <v/>
      </c>
    </row>
    <row r="13" spans="2:22" ht="18" customHeight="1">
      <c r="B13" s="8"/>
      <c r="C13" s="5"/>
      <c r="D13" s="6"/>
      <c r="E13" s="7"/>
      <c r="F13" s="18"/>
      <c r="G13" s="25"/>
      <c r="H13" s="88" t="str">
        <f t="shared" si="0"/>
        <v/>
      </c>
      <c r="I13" s="13"/>
      <c r="J13" s="88" t="str">
        <f t="shared" si="1"/>
        <v/>
      </c>
      <c r="K13" s="13"/>
      <c r="L13" s="88" t="str">
        <f t="shared" si="2"/>
        <v/>
      </c>
      <c r="M13" s="13"/>
      <c r="N13" s="88" t="str">
        <f t="shared" si="3"/>
        <v/>
      </c>
      <c r="O13" s="13"/>
      <c r="P13" s="88" t="str">
        <f t="shared" si="4"/>
        <v/>
      </c>
      <c r="Q13" s="13"/>
      <c r="R13" s="88" t="str">
        <f t="shared" si="5"/>
        <v/>
      </c>
      <c r="S13" s="13"/>
      <c r="T13" s="88" t="str">
        <f t="shared" si="6"/>
        <v/>
      </c>
    </row>
    <row r="14" spans="2:22" ht="18" customHeight="1">
      <c r="B14" s="8"/>
      <c r="C14" s="5"/>
      <c r="D14" s="6"/>
      <c r="E14" s="7"/>
      <c r="F14" s="18"/>
      <c r="G14" s="25"/>
      <c r="H14" s="88" t="str">
        <f t="shared" si="0"/>
        <v/>
      </c>
      <c r="I14" s="13"/>
      <c r="J14" s="88" t="str">
        <f t="shared" si="1"/>
        <v/>
      </c>
      <c r="K14" s="13"/>
      <c r="L14" s="88" t="str">
        <f t="shared" si="2"/>
        <v/>
      </c>
      <c r="M14" s="13"/>
      <c r="N14" s="88" t="str">
        <f t="shared" si="3"/>
        <v/>
      </c>
      <c r="O14" s="13"/>
      <c r="P14" s="88" t="str">
        <f t="shared" si="4"/>
        <v/>
      </c>
      <c r="Q14" s="13"/>
      <c r="R14" s="88" t="str">
        <f t="shared" si="5"/>
        <v/>
      </c>
      <c r="S14" s="13"/>
      <c r="T14" s="88" t="str">
        <f t="shared" si="6"/>
        <v/>
      </c>
    </row>
    <row r="15" spans="2:22" ht="18" customHeight="1">
      <c r="B15" s="8"/>
      <c r="C15" s="5"/>
      <c r="D15" s="6"/>
      <c r="E15" s="7"/>
      <c r="F15" s="18"/>
      <c r="G15" s="25"/>
      <c r="H15" s="88" t="str">
        <f t="shared" si="0"/>
        <v/>
      </c>
      <c r="I15" s="13"/>
      <c r="J15" s="88" t="str">
        <f t="shared" si="1"/>
        <v/>
      </c>
      <c r="K15" s="13"/>
      <c r="L15" s="88" t="str">
        <f t="shared" si="2"/>
        <v/>
      </c>
      <c r="M15" s="13"/>
      <c r="N15" s="88" t="str">
        <f t="shared" si="3"/>
        <v/>
      </c>
      <c r="O15" s="13"/>
      <c r="P15" s="88" t="str">
        <f t="shared" si="4"/>
        <v/>
      </c>
      <c r="Q15" s="13"/>
      <c r="R15" s="88" t="str">
        <f t="shared" si="5"/>
        <v/>
      </c>
      <c r="S15" s="13"/>
      <c r="T15" s="88" t="str">
        <f t="shared" si="6"/>
        <v/>
      </c>
    </row>
    <row r="16" spans="2:22" ht="18" customHeight="1">
      <c r="B16" s="8"/>
      <c r="C16" s="5"/>
      <c r="D16" s="9"/>
      <c r="E16" s="7"/>
      <c r="F16" s="18"/>
      <c r="G16" s="25"/>
      <c r="H16" s="88" t="str">
        <f t="shared" si="0"/>
        <v/>
      </c>
      <c r="I16" s="13"/>
      <c r="J16" s="88" t="str">
        <f t="shared" si="1"/>
        <v/>
      </c>
      <c r="K16" s="13"/>
      <c r="L16" s="88" t="str">
        <f t="shared" si="2"/>
        <v/>
      </c>
      <c r="M16" s="13"/>
      <c r="N16" s="88" t="str">
        <f t="shared" si="3"/>
        <v/>
      </c>
      <c r="O16" s="13"/>
      <c r="P16" s="88" t="str">
        <f t="shared" si="4"/>
        <v/>
      </c>
      <c r="Q16" s="13"/>
      <c r="R16" s="88" t="str">
        <f t="shared" si="5"/>
        <v/>
      </c>
      <c r="S16" s="13"/>
      <c r="T16" s="88" t="str">
        <f t="shared" si="6"/>
        <v/>
      </c>
    </row>
    <row r="17" spans="2:20" ht="18" customHeight="1">
      <c r="B17" s="8"/>
      <c r="C17" s="5"/>
      <c r="D17" s="9"/>
      <c r="E17" s="7"/>
      <c r="F17" s="18"/>
      <c r="G17" s="25"/>
      <c r="H17" s="88" t="str">
        <f t="shared" si="0"/>
        <v/>
      </c>
      <c r="I17" s="13"/>
      <c r="J17" s="88" t="str">
        <f t="shared" si="1"/>
        <v/>
      </c>
      <c r="K17" s="13"/>
      <c r="L17" s="88" t="str">
        <f t="shared" si="2"/>
        <v/>
      </c>
      <c r="M17" s="13"/>
      <c r="N17" s="88" t="str">
        <f t="shared" si="3"/>
        <v/>
      </c>
      <c r="O17" s="13"/>
      <c r="P17" s="88" t="str">
        <f t="shared" si="4"/>
        <v/>
      </c>
      <c r="Q17" s="13"/>
      <c r="R17" s="88" t="str">
        <f t="shared" si="5"/>
        <v/>
      </c>
      <c r="S17" s="13"/>
      <c r="T17" s="88" t="str">
        <f t="shared" si="6"/>
        <v/>
      </c>
    </row>
    <row r="18" spans="2:20" ht="18" customHeight="1">
      <c r="B18" s="8"/>
      <c r="C18" s="5"/>
      <c r="D18" s="9"/>
      <c r="E18" s="7"/>
      <c r="F18" s="18"/>
      <c r="G18" s="25"/>
      <c r="H18" s="88" t="str">
        <f t="shared" si="0"/>
        <v/>
      </c>
      <c r="I18" s="13"/>
      <c r="J18" s="88" t="str">
        <f t="shared" si="1"/>
        <v/>
      </c>
      <c r="K18" s="13"/>
      <c r="L18" s="88" t="str">
        <f t="shared" si="2"/>
        <v/>
      </c>
      <c r="M18" s="13"/>
      <c r="N18" s="88" t="str">
        <f t="shared" si="3"/>
        <v/>
      </c>
      <c r="O18" s="13"/>
      <c r="P18" s="88" t="str">
        <f t="shared" si="4"/>
        <v/>
      </c>
      <c r="Q18" s="13"/>
      <c r="R18" s="88" t="str">
        <f t="shared" si="5"/>
        <v/>
      </c>
      <c r="S18" s="13"/>
      <c r="T18" s="88" t="str">
        <f t="shared" si="6"/>
        <v/>
      </c>
    </row>
    <row r="19" spans="2:20" ht="18" customHeight="1">
      <c r="B19" s="8"/>
      <c r="C19" s="5"/>
      <c r="D19" s="9"/>
      <c r="E19" s="7"/>
      <c r="F19" s="18"/>
      <c r="G19" s="25"/>
      <c r="H19" s="88" t="str">
        <f t="shared" si="0"/>
        <v/>
      </c>
      <c r="I19" s="13"/>
      <c r="J19" s="88" t="str">
        <f t="shared" si="1"/>
        <v/>
      </c>
      <c r="K19" s="13"/>
      <c r="L19" s="88" t="str">
        <f t="shared" si="2"/>
        <v/>
      </c>
      <c r="M19" s="13"/>
      <c r="N19" s="88" t="str">
        <f t="shared" si="3"/>
        <v/>
      </c>
      <c r="O19" s="13"/>
      <c r="P19" s="88" t="str">
        <f t="shared" si="4"/>
        <v/>
      </c>
      <c r="Q19" s="13"/>
      <c r="R19" s="88" t="str">
        <f t="shared" si="5"/>
        <v/>
      </c>
      <c r="S19" s="13"/>
      <c r="T19" s="88" t="str">
        <f t="shared" si="6"/>
        <v/>
      </c>
    </row>
    <row r="20" spans="2:20" ht="18" customHeight="1">
      <c r="B20" s="8"/>
      <c r="C20" s="5"/>
      <c r="D20" s="9"/>
      <c r="E20" s="7"/>
      <c r="F20" s="18"/>
      <c r="G20" s="25"/>
      <c r="H20" s="88" t="str">
        <f t="shared" si="0"/>
        <v/>
      </c>
      <c r="I20" s="13"/>
      <c r="J20" s="88" t="str">
        <f>IF(I20=0,"",ROUND($H20*I20/100,0))</f>
        <v/>
      </c>
      <c r="K20" s="13"/>
      <c r="L20" s="88" t="str">
        <f t="shared" si="2"/>
        <v/>
      </c>
      <c r="M20" s="13"/>
      <c r="N20" s="88" t="str">
        <f t="shared" si="3"/>
        <v/>
      </c>
      <c r="O20" s="13"/>
      <c r="P20" s="88" t="str">
        <f t="shared" si="4"/>
        <v/>
      </c>
      <c r="Q20" s="13"/>
      <c r="R20" s="88" t="str">
        <f t="shared" si="5"/>
        <v/>
      </c>
      <c r="S20" s="13"/>
      <c r="T20" s="88" t="str">
        <f t="shared" si="6"/>
        <v/>
      </c>
    </row>
    <row r="21" spans="2:20" ht="18" customHeight="1">
      <c r="B21" s="89"/>
      <c r="C21" s="71"/>
      <c r="D21" s="90" t="s">
        <v>15</v>
      </c>
      <c r="E21" s="85"/>
      <c r="F21" s="91"/>
      <c r="G21" s="92"/>
      <c r="H21" s="128">
        <f>SUM(H10:H20)</f>
        <v>0</v>
      </c>
      <c r="I21" s="94" t="str">
        <f>IF(J21&lt;&gt;0,J21/$H21*100,"")</f>
        <v/>
      </c>
      <c r="J21" s="128">
        <f>SUM(J10:J20)</f>
        <v>0</v>
      </c>
      <c r="K21" s="94" t="str">
        <f>IF(L21&lt;&gt;0,L21/$H21*100,"")</f>
        <v/>
      </c>
      <c r="L21" s="128">
        <f>SUM(L10:L20)</f>
        <v>0</v>
      </c>
      <c r="M21" s="94" t="str">
        <f>IF(N21&lt;&gt;0,N21/$H21*100,"")</f>
        <v/>
      </c>
      <c r="N21" s="128">
        <f>SUM(N10:N20)</f>
        <v>0</v>
      </c>
      <c r="O21" s="94" t="str">
        <f>IF(P21&lt;&gt;0,P21/$H21*100,"")</f>
        <v/>
      </c>
      <c r="P21" s="128">
        <f>SUM(P10:P20)</f>
        <v>0</v>
      </c>
      <c r="Q21" s="94" t="str">
        <f>IF(R21&lt;&gt;0,R21/$H21*100,"")</f>
        <v/>
      </c>
      <c r="R21" s="128">
        <f>SUM(R10:R20)</f>
        <v>0</v>
      </c>
      <c r="S21" s="94" t="str">
        <f>IF(T21&lt;&gt;0,T21/$H21*100,"")</f>
        <v/>
      </c>
      <c r="T21" s="128">
        <f>SUM(T10:T20)</f>
        <v>0</v>
      </c>
    </row>
    <row r="22" spans="2:20" ht="18" customHeight="1">
      <c r="B22" s="95"/>
      <c r="C22" s="96" t="s">
        <v>16</v>
      </c>
      <c r="D22" s="97" t="s">
        <v>17</v>
      </c>
      <c r="E22" s="98"/>
      <c r="F22" s="98"/>
      <c r="G22" s="98"/>
      <c r="H22" s="99"/>
      <c r="I22" s="100">
        <f>IF(合計&lt;&gt;0,J22/合計*100,0)</f>
        <v>0</v>
      </c>
      <c r="J22" s="88">
        <f>J21</f>
        <v>0</v>
      </c>
      <c r="K22" s="100">
        <f>IF(合計&lt;&gt;0,L22/合計*100,0)</f>
        <v>0</v>
      </c>
      <c r="L22" s="88">
        <f>L21</f>
        <v>0</v>
      </c>
      <c r="M22" s="100">
        <f>IF(合計&lt;&gt;0,N22/合計*100,0)</f>
        <v>0</v>
      </c>
      <c r="N22" s="88">
        <f>N21</f>
        <v>0</v>
      </c>
      <c r="O22" s="100">
        <f>IF(合計&lt;&gt;0,P22/合計*100,0)</f>
        <v>0</v>
      </c>
      <c r="P22" s="88">
        <f>P21</f>
        <v>0</v>
      </c>
      <c r="Q22" s="100">
        <f>IF(合計&lt;&gt;0,R22/合計*100,0)</f>
        <v>0</v>
      </c>
      <c r="R22" s="88">
        <f>R21</f>
        <v>0</v>
      </c>
      <c r="S22" s="100">
        <f>IF(合計&lt;&gt;0,T22/合計*100,0)</f>
        <v>0</v>
      </c>
      <c r="T22" s="88">
        <f>T21</f>
        <v>0</v>
      </c>
    </row>
    <row r="23" spans="2:20" ht="18" customHeight="1">
      <c r="B23" s="101"/>
      <c r="C23" s="96" t="s">
        <v>18</v>
      </c>
      <c r="D23" s="97" t="s">
        <v>67</v>
      </c>
      <c r="E23" s="98"/>
      <c r="F23" s="98"/>
      <c r="G23" s="98"/>
      <c r="H23" s="99"/>
      <c r="I23" s="100" t="str">
        <f>IF(OR(形態=2,合計-J22=0),"",J23/合計*100)</f>
        <v/>
      </c>
      <c r="J23" s="88" t="str">
        <f>IF(OR(形態=2,合計-J22=0),"",J22*0.9)</f>
        <v/>
      </c>
      <c r="K23" s="100" t="str">
        <f>IF(OR(形態=2,合計-L22=0),"",L23/合計*100)</f>
        <v/>
      </c>
      <c r="L23" s="88" t="str">
        <f>IF(OR(形態=2,合計-L22=0),"",L22*0.9)</f>
        <v/>
      </c>
      <c r="M23" s="100" t="str">
        <f>IF(OR(形態=2,合計-N22=0),"",N23/合計*100)</f>
        <v/>
      </c>
      <c r="N23" s="88" t="str">
        <f>IF(OR(形態=2,合計-N22=0),"",N22*0.9)</f>
        <v/>
      </c>
      <c r="O23" s="100" t="str">
        <f>IF(OR(形態=2,合計-P22=0),"",P23/合計*100)</f>
        <v/>
      </c>
      <c r="P23" s="88" t="str">
        <f>IF(OR(形態=2,合計-P22=0),"",P22*0.9)</f>
        <v/>
      </c>
      <c r="Q23" s="100" t="str">
        <f>IF(OR(形態=2,合計-R22=0),"",R23/合計*100)</f>
        <v/>
      </c>
      <c r="R23" s="88" t="str">
        <f>IF(OR(形態=2,合計-R22=0),"",R22*0.9)</f>
        <v/>
      </c>
      <c r="S23" s="100" t="str">
        <f>IF(OR(形態=2,合計-T22=0),"",T23/合計*100)</f>
        <v/>
      </c>
      <c r="T23" s="88" t="str">
        <f>IF(OR(形態=2,合計-T22=0),"",T22*0.9)</f>
        <v/>
      </c>
    </row>
    <row r="24" spans="2:20" ht="18" customHeight="1">
      <c r="B24" s="101"/>
      <c r="C24" s="96" t="s">
        <v>19</v>
      </c>
      <c r="D24" s="97" t="s">
        <v>20</v>
      </c>
      <c r="E24" s="98"/>
      <c r="F24" s="98"/>
      <c r="G24" s="98"/>
      <c r="H24" s="99"/>
      <c r="I24" s="102" t="str">
        <f>IF(合計=0,"",J24/合計*100)</f>
        <v/>
      </c>
      <c r="J24" s="129">
        <v>0</v>
      </c>
      <c r="K24" s="100">
        <f>IF(合計&lt;&gt;0,L24/合計*100,0)</f>
        <v>0</v>
      </c>
      <c r="L24" s="88">
        <f>IF(L21=0,0,$H21-J27)</f>
        <v>0</v>
      </c>
      <c r="M24" s="100">
        <f>IF(合計&lt;&gt;0,N24/合計*100,0)</f>
        <v>0</v>
      </c>
      <c r="N24" s="88">
        <f>IF(N21=0,0,$H21-L27)</f>
        <v>0</v>
      </c>
      <c r="O24" s="100">
        <f>IF(合計&lt;&gt;0,P24/合計*100,0)</f>
        <v>0</v>
      </c>
      <c r="P24" s="88">
        <f>IF(P21=0,0,$H21-N27)</f>
        <v>0</v>
      </c>
      <c r="Q24" s="100">
        <f>IF(合計&lt;&gt;0,R24/合計*100,0)</f>
        <v>0</v>
      </c>
      <c r="R24" s="88">
        <f>IF(R21=0,0,$H21-P27)</f>
        <v>0</v>
      </c>
      <c r="S24" s="100">
        <f>IF(合計&lt;&gt;0,T24/合計*100,0)</f>
        <v>0</v>
      </c>
      <c r="T24" s="88">
        <f>IF(T21=0,0,$H21-R27)</f>
        <v>0</v>
      </c>
    </row>
    <row r="25" spans="2:20" ht="18" customHeight="1">
      <c r="B25" s="101"/>
      <c r="C25" s="96" t="s">
        <v>21</v>
      </c>
      <c r="D25" s="97" t="s">
        <v>22</v>
      </c>
      <c r="E25" s="98"/>
      <c r="F25" s="98"/>
      <c r="G25" s="98"/>
      <c r="H25" s="99"/>
      <c r="I25" s="100" t="str">
        <f>IF(I23="","",IF(合計&lt;&gt;0,J25/合計*100,0))</f>
        <v/>
      </c>
      <c r="J25" s="88" t="str">
        <f>IF(J23="","",J23-J24)</f>
        <v/>
      </c>
      <c r="K25" s="100" t="str">
        <f>IF(K23="","",IF(合計&lt;&gt;0,L25/合計*100,0))</f>
        <v/>
      </c>
      <c r="L25" s="88" t="str">
        <f>IF(L23="","",L23-L24)</f>
        <v/>
      </c>
      <c r="M25" s="100" t="str">
        <f>IF(M23="","",IF(合計&lt;&gt;0,N25/合計*100,0))</f>
        <v/>
      </c>
      <c r="N25" s="88" t="str">
        <f>IF(N23="","",N23-N24)</f>
        <v/>
      </c>
      <c r="O25" s="100" t="str">
        <f>IF(O23="","",IF(合計&lt;&gt;0,P25/合計*100,0))</f>
        <v/>
      </c>
      <c r="P25" s="88" t="str">
        <f>IF(P23="","",P23-P24)</f>
        <v/>
      </c>
      <c r="Q25" s="100" t="str">
        <f>IF(Q23="","",IF(合計&lt;&gt;0,R25/合計*100,0))</f>
        <v/>
      </c>
      <c r="R25" s="88" t="str">
        <f>IF(R23="","",R23-R24)</f>
        <v/>
      </c>
      <c r="S25" s="100" t="str">
        <f>IF(S23="","",IF(合計&lt;&gt;0,T25/合計*100,0))</f>
        <v/>
      </c>
      <c r="T25" s="88" t="str">
        <f>IF(T23="","",T23-T24)</f>
        <v/>
      </c>
    </row>
    <row r="26" spans="2:20" ht="18" customHeight="1">
      <c r="B26" s="101"/>
      <c r="C26" s="96" t="s">
        <v>23</v>
      </c>
      <c r="D26" s="97" t="s">
        <v>24</v>
      </c>
      <c r="E26" s="98"/>
      <c r="F26" s="98"/>
      <c r="G26" s="98"/>
      <c r="H26" s="99"/>
      <c r="I26" s="100">
        <f>IF(合計&lt;&gt;0,J26/合計*100,0)</f>
        <v>0</v>
      </c>
      <c r="J26" s="330">
        <f>IF(合計-J22=0,合計-J24,IF(形態=2,ROUNDDOWN(J22-J24,-3),IF(J25&lt;&gt;0,INT(J25/1000)*1000,0)))</f>
        <v>0</v>
      </c>
      <c r="K26" s="100">
        <f>IF(合計&lt;&gt;0,L26/合計*100,0)</f>
        <v>0</v>
      </c>
      <c r="L26" s="130">
        <f>IF(合計-L22=0,J27,IF(形態=2,ROUNDDOWN(L22-L24,-3),IF(L25&lt;&gt;0,INT(L25/1000)*1000,0)))</f>
        <v>0</v>
      </c>
      <c r="M26" s="100">
        <f>IF(合計&lt;&gt;0,N26/合計*100,0)</f>
        <v>0</v>
      </c>
      <c r="N26" s="130">
        <f>IF(合計-N22=0,L27,IF(形態=2,ROUNDDOWN(N22-N24,-3),IF(N25&lt;&gt;0,INT(N25/1000)*1000,0)))</f>
        <v>0</v>
      </c>
      <c r="O26" s="100">
        <f>IF(合計&lt;&gt;0,P26/合計*100,0)</f>
        <v>0</v>
      </c>
      <c r="P26" s="130">
        <f>IF(合計-P22=0,N27,IF(形態=2,ROUNDDOWN(P22-P24,-3),IF(P25&lt;&gt;0,INT(P25/1000)*1000,0)))</f>
        <v>0</v>
      </c>
      <c r="Q26" s="100">
        <f>IF(合計&lt;&gt;0,R26/合計*100,0)</f>
        <v>0</v>
      </c>
      <c r="R26" s="130">
        <f>IF(合計-R22=0,P27,IF(形態=2,ROUNDDOWN(R22-R24,-3),IF(R25&lt;&gt;0,INT(R25/1000)*1000,0)))</f>
        <v>0</v>
      </c>
      <c r="S26" s="100">
        <f>IF(合計&lt;&gt;0,T26/合計*100,0)</f>
        <v>0</v>
      </c>
      <c r="T26" s="130">
        <f>IF(合計-T22=0,R27,IF(形態=2,ROUNDDOWN(T22-T24,-3),IF(T25&lt;&gt;0,INT(T25/1000)*1000,0)))</f>
        <v>0</v>
      </c>
    </row>
    <row r="27" spans="2:20" ht="18" customHeight="1">
      <c r="B27" s="103"/>
      <c r="C27" s="104" t="s">
        <v>25</v>
      </c>
      <c r="D27" s="105" t="s">
        <v>26</v>
      </c>
      <c r="E27" s="106"/>
      <c r="F27" s="106" t="s">
        <v>27</v>
      </c>
      <c r="G27" s="106"/>
      <c r="H27" s="93"/>
      <c r="I27" s="94">
        <f>IF(合計&lt;&gt;0,J27/合計*100,0)</f>
        <v>0</v>
      </c>
      <c r="J27" s="133">
        <f>IF(J21=0,0,合計-J24-J26)</f>
        <v>0</v>
      </c>
      <c r="K27" s="94">
        <f>IF(合計&lt;&gt;0,L27/合計*100,0)</f>
        <v>0</v>
      </c>
      <c r="L27" s="133">
        <f>IF(L21=0,0,合計-L24-L26)</f>
        <v>0</v>
      </c>
      <c r="M27" s="94">
        <f>IF(合計&lt;&gt;0,N27/合計*100,0)</f>
        <v>0</v>
      </c>
      <c r="N27" s="133">
        <f>IF(N21=0,0,合計-N24-N26)</f>
        <v>0</v>
      </c>
      <c r="O27" s="94">
        <f>IF(合計&lt;&gt;0,P27/合計*100,0)</f>
        <v>0</v>
      </c>
      <c r="P27" s="133">
        <f>IF(P21=0,0,合計-P24-P26)</f>
        <v>0</v>
      </c>
      <c r="Q27" s="94">
        <f>IF(合計&lt;&gt;0,R27/合計*100,0)</f>
        <v>0</v>
      </c>
      <c r="R27" s="133">
        <f>IF(R21=0,0,合計-R24-R26)</f>
        <v>0</v>
      </c>
      <c r="S27" s="94">
        <f>IF(合計&lt;&gt;0,T27/合計*100,0)</f>
        <v>0</v>
      </c>
      <c r="T27" s="133">
        <f>IF(T21=0,0,合計-T24-T26)</f>
        <v>0</v>
      </c>
    </row>
    <row r="28" spans="2:20" ht="18" customHeight="1">
      <c r="B28" s="101"/>
      <c r="C28" s="96" t="s">
        <v>28</v>
      </c>
      <c r="D28" s="97" t="s">
        <v>29</v>
      </c>
      <c r="E28" s="98"/>
      <c r="F28" s="98" t="s">
        <v>59</v>
      </c>
      <c r="G28" s="98"/>
      <c r="H28" s="99"/>
      <c r="I28" s="107">
        <f>IF(消費税計&lt;&gt;0,J28/消費税計*100,0)</f>
        <v>0</v>
      </c>
      <c r="J28" s="129">
        <v>0</v>
      </c>
      <c r="K28" s="108">
        <f>IF(消費税計&lt;&gt;0,L28/消費税計*100,0)</f>
        <v>0</v>
      </c>
      <c r="L28" s="88">
        <f>IF(L21=0,0,J28+J29)</f>
        <v>0</v>
      </c>
      <c r="M28" s="108">
        <f>IF(消費税計&lt;&gt;0,N28/消費税計*100,0)</f>
        <v>0</v>
      </c>
      <c r="N28" s="88">
        <f>IF(N21=0,0,L28+L29)</f>
        <v>0</v>
      </c>
      <c r="O28" s="108">
        <f>IF(消費税計&lt;&gt;0,P28/消費税計*100,0)</f>
        <v>0</v>
      </c>
      <c r="P28" s="88">
        <f>IF(P21=0,0,N28+N29)</f>
        <v>0</v>
      </c>
      <c r="Q28" s="108">
        <f>IF(消費税計&lt;&gt;0,R28/消費税計*100,0)</f>
        <v>0</v>
      </c>
      <c r="R28" s="88">
        <f>IF(R21=0,0,P28+P29)</f>
        <v>0</v>
      </c>
      <c r="S28" s="108">
        <f>IF(消費税計&lt;&gt;0,T28/消費税計*100,0)</f>
        <v>0</v>
      </c>
      <c r="T28" s="88">
        <f>IF(T21=0,0,R28+R29)</f>
        <v>0</v>
      </c>
    </row>
    <row r="29" spans="2:20" ht="18" customHeight="1">
      <c r="B29" s="101"/>
      <c r="C29" s="96" t="s">
        <v>30</v>
      </c>
      <c r="D29" s="97" t="s">
        <v>31</v>
      </c>
      <c r="E29" s="98"/>
      <c r="F29" s="98" t="s">
        <v>61</v>
      </c>
      <c r="G29" s="98"/>
      <c r="H29" s="99"/>
      <c r="I29" s="100">
        <f>IF(消費税計&lt;&gt;0,J29/消費税計*100,0)</f>
        <v>0</v>
      </c>
      <c r="J29" s="131">
        <f>IF(合計-J22=0,消費税計-J28,J26*0.1)</f>
        <v>0</v>
      </c>
      <c r="K29" s="100">
        <f>IF(消費税計&lt;&gt;0,L29/消費税計*100,0)</f>
        <v>0</v>
      </c>
      <c r="L29" s="131">
        <f>IF(合計-L22=0,消費税計-L28,L26*0.1)</f>
        <v>0</v>
      </c>
      <c r="M29" s="100">
        <f>IF(消費税計&lt;&gt;0,N29/消費税計*100,0)</f>
        <v>0</v>
      </c>
      <c r="N29" s="131">
        <f>IF(合計-N22=0,消費税計-N28,N26*0.1)</f>
        <v>0</v>
      </c>
      <c r="O29" s="100">
        <f>IF(消費税計&lt;&gt;0,P29/消費税計*100,0)</f>
        <v>0</v>
      </c>
      <c r="P29" s="131">
        <f>IF(合計-P22=0,消費税計-P28,P26*0.1)</f>
        <v>0</v>
      </c>
      <c r="Q29" s="100">
        <f>IF(消費税計&lt;&gt;0,R29/消費税計*100,0)</f>
        <v>0</v>
      </c>
      <c r="R29" s="131">
        <f>IF(合計-R22=0,消費税計-R28,R26*0.1)</f>
        <v>0</v>
      </c>
      <c r="S29" s="100">
        <f>IF(消費税計&lt;&gt;0,T29/消費税計*100,0)</f>
        <v>0</v>
      </c>
      <c r="T29" s="131">
        <f>IF(合計-T22=0,消費税計-T28,T26*0.1)</f>
        <v>0</v>
      </c>
    </row>
    <row r="30" spans="2:20" ht="18" customHeight="1">
      <c r="B30" s="103"/>
      <c r="C30" s="104" t="s">
        <v>32</v>
      </c>
      <c r="D30" s="105" t="s">
        <v>33</v>
      </c>
      <c r="E30" s="106"/>
      <c r="F30" s="106" t="s">
        <v>63</v>
      </c>
      <c r="G30" s="106"/>
      <c r="H30" s="93"/>
      <c r="I30" s="94">
        <f>IF(消費税計&lt;&gt;0,J30/消費税計*100,0)</f>
        <v>0</v>
      </c>
      <c r="J30" s="133">
        <f>IF(J21=0,0,消費税計-J28-J29)</f>
        <v>0</v>
      </c>
      <c r="K30" s="94">
        <f>IF(消費税計&lt;&gt;0,L30/消費税計*100,0)</f>
        <v>0</v>
      </c>
      <c r="L30" s="133">
        <f>IF(L21=0,0,消費税計-L28-L29)</f>
        <v>0</v>
      </c>
      <c r="M30" s="94">
        <f>IF(消費税計&lt;&gt;0,N30/消費税計*100,0)</f>
        <v>0</v>
      </c>
      <c r="N30" s="133">
        <f>IF(N21=0,0,消費税計-N28-N29)</f>
        <v>0</v>
      </c>
      <c r="O30" s="94">
        <f>IF(消費税計&lt;&gt;0,P30/消費税計*100,0)</f>
        <v>0</v>
      </c>
      <c r="P30" s="133">
        <f>IF(P21=0,0,消費税計-P28-P29)</f>
        <v>0</v>
      </c>
      <c r="Q30" s="94">
        <f>IF(消費税計&lt;&gt;0,R30/消費税計*100,0)</f>
        <v>0</v>
      </c>
      <c r="R30" s="133">
        <f>IF(R21=0,0,消費税計-R28-R29)</f>
        <v>0</v>
      </c>
      <c r="S30" s="94">
        <f>IF(消費税計&lt;&gt;0,T30/消費税計*100,0)</f>
        <v>0</v>
      </c>
      <c r="T30" s="133">
        <f>IF(T21=0,0,消費税計-T28-T29)</f>
        <v>0</v>
      </c>
    </row>
    <row r="31" spans="2:20" ht="18" customHeight="1">
      <c r="B31" s="109" t="s">
        <v>34</v>
      </c>
      <c r="C31" s="104" t="s">
        <v>35</v>
      </c>
      <c r="D31" s="105" t="s">
        <v>36</v>
      </c>
      <c r="E31" s="106"/>
      <c r="F31" s="106" t="s">
        <v>37</v>
      </c>
      <c r="G31" s="106"/>
      <c r="H31" s="93"/>
      <c r="I31" s="94">
        <f>IF(合計&lt;&gt;0,J31/契約金額*100,0)</f>
        <v>0</v>
      </c>
      <c r="J31" s="132">
        <f>J26+J29</f>
        <v>0</v>
      </c>
      <c r="K31" s="94">
        <f>IF(合計&lt;&gt;0,L31/契約金額*100,0)</f>
        <v>0</v>
      </c>
      <c r="L31" s="132">
        <f>L26+L29</f>
        <v>0</v>
      </c>
      <c r="M31" s="94">
        <f>IF(合計&lt;&gt;0,N31/契約金額*100,0)</f>
        <v>0</v>
      </c>
      <c r="N31" s="132">
        <f>N26+N29</f>
        <v>0</v>
      </c>
      <c r="O31" s="94">
        <f>IF(合計&lt;&gt;0,P31/契約金額*100,0)</f>
        <v>0</v>
      </c>
      <c r="P31" s="132">
        <f>P26+P29</f>
        <v>0</v>
      </c>
      <c r="Q31" s="94">
        <f>IF(合計&lt;&gt;0,R31/契約金額*100,0)</f>
        <v>0</v>
      </c>
      <c r="R31" s="132">
        <f>R26+R29</f>
        <v>0</v>
      </c>
      <c r="S31" s="94">
        <f>IF(合計&lt;&gt;0,T31/契約金額*100,0)</f>
        <v>0</v>
      </c>
      <c r="T31" s="132">
        <f>T26+T29</f>
        <v>0</v>
      </c>
    </row>
    <row r="32" spans="2:20" ht="8.1" customHeight="1">
      <c r="B32" s="110"/>
      <c r="C32" s="110"/>
      <c r="D32" s="111"/>
      <c r="E32" s="111"/>
      <c r="F32" s="111"/>
      <c r="G32" s="111"/>
      <c r="H32" s="112"/>
      <c r="I32" s="113"/>
      <c r="J32" s="112"/>
      <c r="K32" s="113"/>
      <c r="L32" s="112"/>
      <c r="M32" s="113"/>
      <c r="N32" s="112"/>
      <c r="O32" s="113"/>
      <c r="P32" s="112"/>
      <c r="Q32" s="113"/>
      <c r="R32" s="112"/>
      <c r="S32" s="113"/>
      <c r="T32" s="112"/>
    </row>
    <row r="33" spans="2:23" ht="12" customHeight="1">
      <c r="B33" s="110"/>
      <c r="C33" s="110"/>
      <c r="D33" s="111"/>
      <c r="E33" s="111"/>
      <c r="F33" s="111"/>
      <c r="G33" s="111"/>
      <c r="H33" s="112"/>
      <c r="I33" s="113"/>
      <c r="J33" s="112"/>
      <c r="K33" s="113"/>
      <c r="L33" s="112"/>
      <c r="M33" s="113"/>
      <c r="N33" s="112"/>
      <c r="O33" s="113"/>
      <c r="P33" s="112"/>
      <c r="Q33" s="114" t="s">
        <v>38</v>
      </c>
      <c r="R33" s="115"/>
      <c r="S33" s="116"/>
      <c r="T33" s="117"/>
    </row>
    <row r="34" spans="2:23">
      <c r="C34" s="110"/>
      <c r="D34" s="110"/>
      <c r="E34" s="110"/>
      <c r="F34" s="110"/>
      <c r="G34" s="110"/>
      <c r="Q34" s="118"/>
      <c r="R34" s="57"/>
      <c r="S34" s="59"/>
      <c r="T34" s="60"/>
    </row>
    <row r="35" spans="2:23" ht="14.25" customHeight="1">
      <c r="D35" s="119" t="s">
        <v>39</v>
      </c>
      <c r="E35" s="1" t="s">
        <v>55</v>
      </c>
      <c r="F35" s="71"/>
      <c r="G35" s="71"/>
      <c r="H35" s="72"/>
      <c r="Q35" s="120"/>
      <c r="R35" s="121"/>
      <c r="S35" s="122"/>
      <c r="T35" s="123"/>
    </row>
    <row r="36" spans="2:23" ht="11.25" customHeight="1">
      <c r="C36" s="124" t="s">
        <v>40</v>
      </c>
      <c r="W36" s="27"/>
    </row>
    <row r="37" spans="2:23">
      <c r="W37" s="27"/>
    </row>
    <row r="39" spans="2:23">
      <c r="U39" s="28"/>
      <c r="W39" s="125"/>
    </row>
  </sheetData>
  <mergeCells count="1">
    <mergeCell ref="T4:T6"/>
  </mergeCells>
  <phoneticPr fontId="12"/>
  <dataValidations count="1">
    <dataValidation type="list" allowBlank="1" showInputMessage="1" showErrorMessage="1" sqref="T4:T6" xr:uid="{A0FDB7D7-AE23-4AAC-BB47-EF1211B9CA16}">
      <formula1>$V$5:$V$7</formula1>
    </dataValidation>
  </dataValidations>
  <printOptions horizontalCentered="1" verticalCentered="1" gridLinesSet="0"/>
  <pageMargins left="0.2" right="3.937007874015748E-2" top="0.39370078740157483" bottom="0.35433070866141736" header="0.39370078740157483" footer="0.35433070866141736"/>
  <pageSetup paperSize="9" scale="98" orientation="landscape" blackAndWhite="1" horizontalDpi="4294967292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33"/>
  <sheetViews>
    <sheetView showGridLines="0" showZeros="0" tabSelected="1" topLeftCell="A16" workbookViewId="0">
      <selection activeCell="D24" sqref="D24"/>
    </sheetView>
  </sheetViews>
  <sheetFormatPr defaultColWidth="11" defaultRowHeight="14.25"/>
  <cols>
    <col min="1" max="1" width="1.375" style="26" customWidth="1"/>
    <col min="2" max="3" width="3.25" style="26" customWidth="1"/>
    <col min="4" max="4" width="13.875" style="26" customWidth="1"/>
    <col min="5" max="5" width="4.625" style="26" customWidth="1"/>
    <col min="6" max="6" width="6.375" style="26" customWidth="1"/>
    <col min="7" max="7" width="7.875" style="26" customWidth="1"/>
    <col min="8" max="8" width="10.125" style="27" customWidth="1"/>
    <col min="9" max="9" width="5.625" style="28" customWidth="1"/>
    <col min="10" max="10" width="10.125" style="27" customWidth="1"/>
    <col min="11" max="11" width="5.375" style="28" customWidth="1"/>
    <col min="12" max="12" width="10.125" style="27" customWidth="1"/>
    <col min="13" max="13" width="5.875" style="28" customWidth="1"/>
    <col min="14" max="14" width="10.125" style="27" customWidth="1"/>
    <col min="15" max="15" width="4.625" style="28" customWidth="1"/>
    <col min="16" max="16" width="10.125" style="27" customWidth="1"/>
    <col min="17" max="17" width="4.5" style="28" customWidth="1"/>
    <col min="18" max="18" width="10.125" style="27" customWidth="1"/>
    <col min="19" max="19" width="5" style="28" customWidth="1"/>
    <col min="20" max="20" width="10.125" style="27" customWidth="1"/>
    <col min="21" max="21" width="1.625" style="26" customWidth="1"/>
    <col min="22" max="22" width="3.75" style="26" customWidth="1"/>
    <col min="23" max="16384" width="11" style="26"/>
  </cols>
  <sheetData>
    <row r="1" spans="2:21" ht="28.5" customHeight="1"/>
    <row r="2" spans="2:21" ht="11.25" customHeight="1">
      <c r="C2" s="124"/>
    </row>
    <row r="3" spans="2:21">
      <c r="B3" s="134"/>
      <c r="C3" s="41" t="s">
        <v>2</v>
      </c>
      <c r="D3" s="135"/>
      <c r="E3" s="136"/>
      <c r="F3" s="137"/>
      <c r="G3" s="29"/>
      <c r="H3" s="31"/>
      <c r="I3" s="32"/>
      <c r="J3" s="26"/>
      <c r="K3" s="26"/>
      <c r="L3" s="26"/>
      <c r="M3" s="32"/>
      <c r="N3" s="26"/>
      <c r="O3" s="26"/>
      <c r="P3" s="37"/>
      <c r="Q3" s="32"/>
      <c r="R3" s="37"/>
      <c r="S3" s="26"/>
      <c r="T3" s="26"/>
    </row>
    <row r="4" spans="2:21" ht="18" thickBot="1">
      <c r="B4" s="138"/>
      <c r="C4" s="2"/>
      <c r="E4" s="139"/>
      <c r="F4" s="54"/>
      <c r="G4" s="140"/>
      <c r="H4" s="141"/>
      <c r="I4" s="59"/>
      <c r="J4" s="33" t="s">
        <v>0</v>
      </c>
      <c r="K4" s="34"/>
      <c r="L4" s="35"/>
      <c r="M4" s="59"/>
      <c r="N4" s="36" t="s">
        <v>41</v>
      </c>
      <c r="O4" s="142"/>
      <c r="P4" s="57"/>
      <c r="Q4" s="59"/>
      <c r="R4" s="57"/>
      <c r="S4" s="143">
        <v>2</v>
      </c>
      <c r="T4" s="12"/>
      <c r="U4" s="26">
        <f>IF(B8=0,0,1)</f>
        <v>0</v>
      </c>
    </row>
    <row r="5" spans="2:21" ht="15" thickTop="1">
      <c r="B5" s="144"/>
      <c r="C5" s="3"/>
      <c r="E5" s="145"/>
      <c r="F5" s="146"/>
      <c r="G5" s="71"/>
      <c r="H5" s="72"/>
      <c r="I5" s="73"/>
      <c r="J5" s="72"/>
      <c r="K5" s="73"/>
      <c r="L5" s="72"/>
      <c r="M5" s="73"/>
      <c r="N5" s="72"/>
      <c r="O5" s="73"/>
      <c r="P5" s="72"/>
      <c r="Q5" s="73"/>
      <c r="R5" s="72"/>
      <c r="S5" s="73"/>
      <c r="T5" s="72"/>
    </row>
    <row r="6" spans="2:21" ht="18.95" customHeight="1">
      <c r="B6" s="74"/>
      <c r="C6" s="75"/>
      <c r="D6" s="76"/>
      <c r="E6" s="147"/>
      <c r="F6" s="77"/>
      <c r="G6" s="77"/>
      <c r="H6" s="78"/>
      <c r="I6" s="79"/>
      <c r="J6" s="14"/>
      <c r="K6" s="80"/>
      <c r="L6" s="14"/>
      <c r="M6" s="80"/>
      <c r="N6" s="14"/>
      <c r="O6" s="80"/>
      <c r="P6" s="15"/>
      <c r="Q6" s="80"/>
      <c r="R6" s="15"/>
      <c r="S6" s="80"/>
      <c r="T6" s="15"/>
    </row>
    <row r="7" spans="2:21" ht="18.95" customHeight="1">
      <c r="B7" s="81"/>
      <c r="C7" s="82" t="s">
        <v>9</v>
      </c>
      <c r="D7" s="83"/>
      <c r="E7" s="84" t="s">
        <v>10</v>
      </c>
      <c r="F7" s="85" t="s">
        <v>11</v>
      </c>
      <c r="G7" s="85" t="s">
        <v>12</v>
      </c>
      <c r="H7" s="86" t="s">
        <v>13</v>
      </c>
      <c r="I7" s="87" t="s">
        <v>14</v>
      </c>
      <c r="J7" s="86" t="s">
        <v>13</v>
      </c>
      <c r="K7" s="87" t="s">
        <v>14</v>
      </c>
      <c r="L7" s="86" t="s">
        <v>13</v>
      </c>
      <c r="M7" s="87" t="s">
        <v>14</v>
      </c>
      <c r="N7" s="86" t="s">
        <v>13</v>
      </c>
      <c r="O7" s="87" t="s">
        <v>14</v>
      </c>
      <c r="P7" s="86" t="s">
        <v>13</v>
      </c>
      <c r="Q7" s="87" t="s">
        <v>14</v>
      </c>
      <c r="R7" s="86" t="s">
        <v>13</v>
      </c>
      <c r="S7" s="87" t="s">
        <v>14</v>
      </c>
      <c r="T7" s="86" t="s">
        <v>13</v>
      </c>
    </row>
    <row r="8" spans="2:21" ht="18.95" customHeight="1">
      <c r="B8" s="16"/>
      <c r="C8" s="24"/>
      <c r="D8" s="20"/>
      <c r="E8" s="21"/>
      <c r="F8" s="23"/>
      <c r="G8" s="17"/>
      <c r="H8" s="99" t="str">
        <f>+IF(F8=0,"",F8*G8)</f>
        <v/>
      </c>
      <c r="I8" s="13"/>
      <c r="J8" s="99" t="str">
        <f>IF(I8&gt;0,ROUND(H8*I8/100,0),"")</f>
        <v/>
      </c>
      <c r="K8" s="13"/>
      <c r="L8" s="99" t="str">
        <f>IF(K8&gt;0,ROUND($H8*K8/100,0),"")</f>
        <v/>
      </c>
      <c r="M8" s="13"/>
      <c r="N8" s="99" t="str">
        <f>IF(M8&gt;0,ROUND($H8*M8/100,0),"")</f>
        <v/>
      </c>
      <c r="O8" s="13"/>
      <c r="P8" s="99" t="str">
        <f>IF(O8&gt;0,ROUND($H8*O8/100,0),"")</f>
        <v/>
      </c>
      <c r="Q8" s="13"/>
      <c r="R8" s="99" t="str">
        <f>IF(Q8&gt;0,ROUND($H8*Q8/100,0),"")</f>
        <v/>
      </c>
      <c r="S8" s="13"/>
      <c r="T8" s="99" t="str">
        <f>IF(S8&gt;0,ROUND($H8*S8/100,0),"")</f>
        <v/>
      </c>
    </row>
    <row r="9" spans="2:21" ht="18.95" customHeight="1">
      <c r="B9" s="16"/>
      <c r="C9" s="24"/>
      <c r="D9" s="20"/>
      <c r="E9" s="21"/>
      <c r="F9" s="23"/>
      <c r="G9" s="17"/>
      <c r="H9" s="99" t="str">
        <f>+IF(F9=0,"",F9*G9)</f>
        <v/>
      </c>
      <c r="I9" s="13"/>
      <c r="J9" s="99" t="str">
        <f t="shared" ref="J9:J27" si="0">IF(I9&gt;0,ROUND(H9*I9/100,0),"")</f>
        <v/>
      </c>
      <c r="K9" s="13"/>
      <c r="L9" s="99" t="str">
        <f t="shared" ref="L9:L27" si="1">IF(K9&gt;0,ROUND($H9*K9/100,0),"")</f>
        <v/>
      </c>
      <c r="M9" s="13"/>
      <c r="N9" s="99" t="str">
        <f t="shared" ref="N9:N27" si="2">IF(M9&gt;0,ROUND($H9*M9/100,0),"")</f>
        <v/>
      </c>
      <c r="O9" s="13"/>
      <c r="P9" s="99" t="str">
        <f t="shared" ref="P9:P27" si="3">IF(O9&gt;0,ROUND($H9*O9/100,0),"")</f>
        <v/>
      </c>
      <c r="Q9" s="13"/>
      <c r="R9" s="99" t="str">
        <f t="shared" ref="R9:R27" si="4">IF(Q9&gt;0,ROUND($H9*Q9/100,0),"")</f>
        <v/>
      </c>
      <c r="S9" s="13"/>
      <c r="T9" s="99" t="str">
        <f t="shared" ref="T9:T27" si="5">IF(S9&gt;0,ROUND($H9*S9/100,0),"")</f>
        <v/>
      </c>
    </row>
    <row r="10" spans="2:21" ht="18.95" customHeight="1">
      <c r="B10" s="16"/>
      <c r="C10" s="24"/>
      <c r="D10" s="20"/>
      <c r="E10" s="21"/>
      <c r="F10" s="23"/>
      <c r="G10" s="17"/>
      <c r="H10" s="99" t="str">
        <f t="shared" ref="H10:H27" si="6">+IF(F10=0,"",F10*G10)</f>
        <v/>
      </c>
      <c r="I10" s="13"/>
      <c r="J10" s="99" t="str">
        <f t="shared" si="0"/>
        <v/>
      </c>
      <c r="K10" s="13"/>
      <c r="L10" s="99" t="str">
        <f t="shared" si="1"/>
        <v/>
      </c>
      <c r="M10" s="13"/>
      <c r="N10" s="99" t="str">
        <f t="shared" si="2"/>
        <v/>
      </c>
      <c r="O10" s="13"/>
      <c r="P10" s="99" t="str">
        <f t="shared" si="3"/>
        <v/>
      </c>
      <c r="Q10" s="13"/>
      <c r="R10" s="99" t="str">
        <f t="shared" si="4"/>
        <v/>
      </c>
      <c r="S10" s="13"/>
      <c r="T10" s="99" t="str">
        <f t="shared" si="5"/>
        <v/>
      </c>
    </row>
    <row r="11" spans="2:21" ht="18.95" customHeight="1">
      <c r="B11" s="16"/>
      <c r="C11" s="24"/>
      <c r="D11" s="20"/>
      <c r="E11" s="21"/>
      <c r="F11" s="23"/>
      <c r="G11" s="17"/>
      <c r="H11" s="99" t="str">
        <f t="shared" si="6"/>
        <v/>
      </c>
      <c r="I11" s="13"/>
      <c r="J11" s="99" t="str">
        <f t="shared" si="0"/>
        <v/>
      </c>
      <c r="K11" s="13"/>
      <c r="L11" s="99" t="str">
        <f t="shared" si="1"/>
        <v/>
      </c>
      <c r="M11" s="13"/>
      <c r="N11" s="99" t="str">
        <f t="shared" si="2"/>
        <v/>
      </c>
      <c r="O11" s="13"/>
      <c r="P11" s="99" t="str">
        <f t="shared" si="3"/>
        <v/>
      </c>
      <c r="Q11" s="13"/>
      <c r="R11" s="99" t="str">
        <f t="shared" si="4"/>
        <v/>
      </c>
      <c r="S11" s="13"/>
      <c r="T11" s="99" t="str">
        <f t="shared" si="5"/>
        <v/>
      </c>
    </row>
    <row r="12" spans="2:21" ht="18.95" customHeight="1">
      <c r="B12" s="16"/>
      <c r="C12" s="24"/>
      <c r="D12" s="20"/>
      <c r="E12" s="21"/>
      <c r="F12" s="23"/>
      <c r="G12" s="17"/>
      <c r="H12" s="99" t="str">
        <f t="shared" si="6"/>
        <v/>
      </c>
      <c r="I12" s="13"/>
      <c r="J12" s="99" t="str">
        <f t="shared" si="0"/>
        <v/>
      </c>
      <c r="K12" s="13"/>
      <c r="L12" s="99" t="str">
        <f t="shared" si="1"/>
        <v/>
      </c>
      <c r="M12" s="13"/>
      <c r="N12" s="99" t="str">
        <f t="shared" si="2"/>
        <v/>
      </c>
      <c r="O12" s="13"/>
      <c r="P12" s="99" t="str">
        <f t="shared" si="3"/>
        <v/>
      </c>
      <c r="Q12" s="13"/>
      <c r="R12" s="99" t="str">
        <f t="shared" si="4"/>
        <v/>
      </c>
      <c r="S12" s="13"/>
      <c r="T12" s="99" t="str">
        <f t="shared" si="5"/>
        <v/>
      </c>
    </row>
    <row r="13" spans="2:21" ht="18.95" customHeight="1">
      <c r="B13" s="16"/>
      <c r="C13" s="24"/>
      <c r="D13" s="20"/>
      <c r="E13" s="21"/>
      <c r="F13" s="23"/>
      <c r="G13" s="17"/>
      <c r="H13" s="99" t="str">
        <f t="shared" si="6"/>
        <v/>
      </c>
      <c r="I13" s="13"/>
      <c r="J13" s="99" t="str">
        <f t="shared" si="0"/>
        <v/>
      </c>
      <c r="K13" s="13"/>
      <c r="L13" s="99" t="str">
        <f t="shared" si="1"/>
        <v/>
      </c>
      <c r="M13" s="13"/>
      <c r="N13" s="99" t="str">
        <f t="shared" si="2"/>
        <v/>
      </c>
      <c r="O13" s="13"/>
      <c r="P13" s="99" t="str">
        <f t="shared" si="3"/>
        <v/>
      </c>
      <c r="Q13" s="13"/>
      <c r="R13" s="99" t="str">
        <f t="shared" si="4"/>
        <v/>
      </c>
      <c r="S13" s="13"/>
      <c r="T13" s="99" t="str">
        <f t="shared" si="5"/>
        <v/>
      </c>
    </row>
    <row r="14" spans="2:21" ht="18.95" customHeight="1">
      <c r="B14" s="16"/>
      <c r="C14" s="24"/>
      <c r="D14" s="20"/>
      <c r="E14" s="21"/>
      <c r="F14" s="23"/>
      <c r="G14" s="17"/>
      <c r="H14" s="99" t="str">
        <f t="shared" si="6"/>
        <v/>
      </c>
      <c r="I14" s="13"/>
      <c r="J14" s="99" t="str">
        <f t="shared" si="0"/>
        <v/>
      </c>
      <c r="K14" s="13"/>
      <c r="L14" s="99" t="str">
        <f t="shared" si="1"/>
        <v/>
      </c>
      <c r="M14" s="13"/>
      <c r="N14" s="99" t="str">
        <f t="shared" si="2"/>
        <v/>
      </c>
      <c r="O14" s="13"/>
      <c r="P14" s="99" t="str">
        <f t="shared" si="3"/>
        <v/>
      </c>
      <c r="Q14" s="13"/>
      <c r="R14" s="99" t="str">
        <f t="shared" si="4"/>
        <v/>
      </c>
      <c r="S14" s="13"/>
      <c r="T14" s="99" t="str">
        <f t="shared" si="5"/>
        <v/>
      </c>
    </row>
    <row r="15" spans="2:21" ht="18.95" customHeight="1">
      <c r="B15" s="16"/>
      <c r="C15" s="24"/>
      <c r="D15" s="20"/>
      <c r="E15" s="21"/>
      <c r="F15" s="23"/>
      <c r="G15" s="17"/>
      <c r="H15" s="99" t="str">
        <f t="shared" si="6"/>
        <v/>
      </c>
      <c r="I15" s="13"/>
      <c r="J15" s="99" t="str">
        <f t="shared" si="0"/>
        <v/>
      </c>
      <c r="K15" s="13"/>
      <c r="L15" s="99" t="str">
        <f t="shared" si="1"/>
        <v/>
      </c>
      <c r="M15" s="13"/>
      <c r="N15" s="99" t="str">
        <f t="shared" si="2"/>
        <v/>
      </c>
      <c r="O15" s="13"/>
      <c r="P15" s="99" t="str">
        <f t="shared" si="3"/>
        <v/>
      </c>
      <c r="Q15" s="13"/>
      <c r="R15" s="99" t="str">
        <f t="shared" si="4"/>
        <v/>
      </c>
      <c r="S15" s="13"/>
      <c r="T15" s="99" t="str">
        <f t="shared" si="5"/>
        <v/>
      </c>
    </row>
    <row r="16" spans="2:21" ht="18.95" customHeight="1">
      <c r="B16" s="16"/>
      <c r="C16" s="24"/>
      <c r="D16" s="20"/>
      <c r="E16" s="21"/>
      <c r="F16" s="23"/>
      <c r="G16" s="17"/>
      <c r="H16" s="99" t="str">
        <f t="shared" si="6"/>
        <v/>
      </c>
      <c r="I16" s="13"/>
      <c r="J16" s="99" t="str">
        <f t="shared" si="0"/>
        <v/>
      </c>
      <c r="K16" s="13"/>
      <c r="L16" s="99" t="str">
        <f t="shared" si="1"/>
        <v/>
      </c>
      <c r="M16" s="13"/>
      <c r="N16" s="99" t="str">
        <f t="shared" si="2"/>
        <v/>
      </c>
      <c r="O16" s="13"/>
      <c r="P16" s="99" t="str">
        <f t="shared" si="3"/>
        <v/>
      </c>
      <c r="Q16" s="13"/>
      <c r="R16" s="99" t="str">
        <f t="shared" si="4"/>
        <v/>
      </c>
      <c r="S16" s="13"/>
      <c r="T16" s="99" t="str">
        <f t="shared" si="5"/>
        <v/>
      </c>
    </row>
    <row r="17" spans="2:20" ht="18.95" customHeight="1">
      <c r="B17" s="16"/>
      <c r="C17" s="24"/>
      <c r="D17" s="22"/>
      <c r="E17" s="21"/>
      <c r="F17" s="23"/>
      <c r="G17" s="17"/>
      <c r="H17" s="99" t="str">
        <f t="shared" si="6"/>
        <v/>
      </c>
      <c r="I17" s="13"/>
      <c r="J17" s="99" t="str">
        <f t="shared" si="0"/>
        <v/>
      </c>
      <c r="K17" s="13"/>
      <c r="L17" s="99" t="str">
        <f t="shared" si="1"/>
        <v/>
      </c>
      <c r="M17" s="13"/>
      <c r="N17" s="99" t="str">
        <f t="shared" si="2"/>
        <v/>
      </c>
      <c r="O17" s="13"/>
      <c r="P17" s="99" t="str">
        <f t="shared" si="3"/>
        <v/>
      </c>
      <c r="Q17" s="13"/>
      <c r="R17" s="99" t="str">
        <f t="shared" si="4"/>
        <v/>
      </c>
      <c r="S17" s="13"/>
      <c r="T17" s="99" t="str">
        <f t="shared" si="5"/>
        <v/>
      </c>
    </row>
    <row r="18" spans="2:20" ht="18.95" customHeight="1">
      <c r="B18" s="16"/>
      <c r="C18" s="24"/>
      <c r="D18" s="22"/>
      <c r="E18" s="21"/>
      <c r="F18" s="23"/>
      <c r="G18" s="17"/>
      <c r="H18" s="99" t="str">
        <f t="shared" si="6"/>
        <v/>
      </c>
      <c r="I18" s="13"/>
      <c r="J18" s="99" t="str">
        <f t="shared" si="0"/>
        <v/>
      </c>
      <c r="K18" s="13"/>
      <c r="L18" s="99" t="str">
        <f t="shared" si="1"/>
        <v/>
      </c>
      <c r="M18" s="13"/>
      <c r="N18" s="99" t="str">
        <f t="shared" si="2"/>
        <v/>
      </c>
      <c r="O18" s="13"/>
      <c r="P18" s="99" t="str">
        <f t="shared" si="3"/>
        <v/>
      </c>
      <c r="Q18" s="13"/>
      <c r="R18" s="99" t="str">
        <f t="shared" si="4"/>
        <v/>
      </c>
      <c r="S18" s="13"/>
      <c r="T18" s="99" t="str">
        <f t="shared" si="5"/>
        <v/>
      </c>
    </row>
    <row r="19" spans="2:20" ht="18.95" customHeight="1">
      <c r="B19" s="16"/>
      <c r="C19" s="24"/>
      <c r="D19" s="22"/>
      <c r="E19" s="21"/>
      <c r="F19" s="23"/>
      <c r="G19" s="17"/>
      <c r="H19" s="99" t="str">
        <f t="shared" si="6"/>
        <v/>
      </c>
      <c r="I19" s="13"/>
      <c r="J19" s="99" t="str">
        <f t="shared" si="0"/>
        <v/>
      </c>
      <c r="K19" s="13"/>
      <c r="L19" s="99" t="str">
        <f t="shared" si="1"/>
        <v/>
      </c>
      <c r="M19" s="13"/>
      <c r="N19" s="99" t="str">
        <f t="shared" si="2"/>
        <v/>
      </c>
      <c r="O19" s="13"/>
      <c r="P19" s="99" t="str">
        <f t="shared" si="3"/>
        <v/>
      </c>
      <c r="Q19" s="13"/>
      <c r="R19" s="99" t="str">
        <f t="shared" si="4"/>
        <v/>
      </c>
      <c r="S19" s="13"/>
      <c r="T19" s="99" t="str">
        <f t="shared" si="5"/>
        <v/>
      </c>
    </row>
    <row r="20" spans="2:20" ht="18.95" customHeight="1">
      <c r="B20" s="16"/>
      <c r="C20" s="24"/>
      <c r="D20" s="22"/>
      <c r="E20" s="21"/>
      <c r="F20" s="23"/>
      <c r="G20" s="17"/>
      <c r="H20" s="99" t="str">
        <f t="shared" si="6"/>
        <v/>
      </c>
      <c r="I20" s="13"/>
      <c r="J20" s="99" t="str">
        <f t="shared" si="0"/>
        <v/>
      </c>
      <c r="K20" s="13"/>
      <c r="L20" s="99" t="str">
        <f t="shared" si="1"/>
        <v/>
      </c>
      <c r="M20" s="13"/>
      <c r="N20" s="99" t="str">
        <f t="shared" si="2"/>
        <v/>
      </c>
      <c r="O20" s="13"/>
      <c r="P20" s="99" t="str">
        <f t="shared" si="3"/>
        <v/>
      </c>
      <c r="Q20" s="13"/>
      <c r="R20" s="99" t="str">
        <f t="shared" si="4"/>
        <v/>
      </c>
      <c r="S20" s="13"/>
      <c r="T20" s="99" t="str">
        <f t="shared" si="5"/>
        <v/>
      </c>
    </row>
    <row r="21" spans="2:20" ht="18.95" customHeight="1">
      <c r="B21" s="16"/>
      <c r="C21" s="24"/>
      <c r="D21" s="22"/>
      <c r="E21" s="21"/>
      <c r="F21" s="23"/>
      <c r="G21" s="17"/>
      <c r="H21" s="99" t="str">
        <f t="shared" si="6"/>
        <v/>
      </c>
      <c r="I21" s="13"/>
      <c r="J21" s="99" t="str">
        <f t="shared" si="0"/>
        <v/>
      </c>
      <c r="K21" s="13"/>
      <c r="L21" s="99" t="str">
        <f t="shared" si="1"/>
        <v/>
      </c>
      <c r="M21" s="13"/>
      <c r="N21" s="99" t="str">
        <f t="shared" si="2"/>
        <v/>
      </c>
      <c r="O21" s="13"/>
      <c r="P21" s="99" t="str">
        <f t="shared" si="3"/>
        <v/>
      </c>
      <c r="Q21" s="13"/>
      <c r="R21" s="99" t="str">
        <f t="shared" si="4"/>
        <v/>
      </c>
      <c r="S21" s="13"/>
      <c r="T21" s="99" t="str">
        <f t="shared" si="5"/>
        <v/>
      </c>
    </row>
    <row r="22" spans="2:20" ht="18.95" customHeight="1">
      <c r="B22" s="16"/>
      <c r="C22" s="24"/>
      <c r="D22" s="20"/>
      <c r="E22" s="21"/>
      <c r="F22" s="23"/>
      <c r="G22" s="17"/>
      <c r="H22" s="99" t="str">
        <f t="shared" si="6"/>
        <v/>
      </c>
      <c r="I22" s="13"/>
      <c r="J22" s="99" t="str">
        <f t="shared" si="0"/>
        <v/>
      </c>
      <c r="K22" s="13"/>
      <c r="L22" s="99" t="str">
        <f t="shared" si="1"/>
        <v/>
      </c>
      <c r="M22" s="13"/>
      <c r="N22" s="99" t="str">
        <f t="shared" si="2"/>
        <v/>
      </c>
      <c r="O22" s="13"/>
      <c r="P22" s="99" t="str">
        <f t="shared" si="3"/>
        <v/>
      </c>
      <c r="Q22" s="13"/>
      <c r="R22" s="99" t="str">
        <f t="shared" si="4"/>
        <v/>
      </c>
      <c r="S22" s="13"/>
      <c r="T22" s="99" t="str">
        <f t="shared" si="5"/>
        <v/>
      </c>
    </row>
    <row r="23" spans="2:20" ht="18.95" customHeight="1">
      <c r="B23" s="16"/>
      <c r="C23" s="24"/>
      <c r="D23" s="20"/>
      <c r="E23" s="21"/>
      <c r="F23" s="23"/>
      <c r="G23" s="17"/>
      <c r="H23" s="99" t="str">
        <f t="shared" si="6"/>
        <v/>
      </c>
      <c r="I23" s="13"/>
      <c r="J23" s="99" t="str">
        <f t="shared" si="0"/>
        <v/>
      </c>
      <c r="K23" s="13"/>
      <c r="L23" s="99" t="str">
        <f t="shared" si="1"/>
        <v/>
      </c>
      <c r="M23" s="13"/>
      <c r="N23" s="99" t="str">
        <f t="shared" si="2"/>
        <v/>
      </c>
      <c r="O23" s="13"/>
      <c r="P23" s="99" t="str">
        <f t="shared" si="3"/>
        <v/>
      </c>
      <c r="Q23" s="13"/>
      <c r="R23" s="99" t="str">
        <f t="shared" si="4"/>
        <v/>
      </c>
      <c r="S23" s="13"/>
      <c r="T23" s="99" t="str">
        <f t="shared" si="5"/>
        <v/>
      </c>
    </row>
    <row r="24" spans="2:20" ht="18.95" customHeight="1">
      <c r="B24" s="16"/>
      <c r="C24" s="24"/>
      <c r="D24" s="20"/>
      <c r="E24" s="21"/>
      <c r="F24" s="23"/>
      <c r="G24" s="17"/>
      <c r="H24" s="99" t="str">
        <f t="shared" si="6"/>
        <v/>
      </c>
      <c r="I24" s="13"/>
      <c r="J24" s="99" t="str">
        <f t="shared" si="0"/>
        <v/>
      </c>
      <c r="K24" s="13"/>
      <c r="L24" s="99" t="str">
        <f t="shared" si="1"/>
        <v/>
      </c>
      <c r="M24" s="13"/>
      <c r="N24" s="99" t="str">
        <f t="shared" si="2"/>
        <v/>
      </c>
      <c r="O24" s="13"/>
      <c r="P24" s="99" t="str">
        <f t="shared" si="3"/>
        <v/>
      </c>
      <c r="Q24" s="13"/>
      <c r="R24" s="99" t="str">
        <f t="shared" si="4"/>
        <v/>
      </c>
      <c r="S24" s="13"/>
      <c r="T24" s="99" t="str">
        <f t="shared" si="5"/>
        <v/>
      </c>
    </row>
    <row r="25" spans="2:20" ht="18.95" customHeight="1">
      <c r="B25" s="16"/>
      <c r="C25" s="24"/>
      <c r="D25" s="20"/>
      <c r="E25" s="21"/>
      <c r="F25" s="23"/>
      <c r="G25" s="17"/>
      <c r="H25" s="99" t="str">
        <f t="shared" si="6"/>
        <v/>
      </c>
      <c r="I25" s="13"/>
      <c r="J25" s="99" t="str">
        <f t="shared" si="0"/>
        <v/>
      </c>
      <c r="K25" s="13"/>
      <c r="L25" s="99" t="str">
        <f t="shared" si="1"/>
        <v/>
      </c>
      <c r="M25" s="13"/>
      <c r="N25" s="99" t="str">
        <f t="shared" si="2"/>
        <v/>
      </c>
      <c r="O25" s="13"/>
      <c r="P25" s="99" t="str">
        <f t="shared" si="3"/>
        <v/>
      </c>
      <c r="Q25" s="13"/>
      <c r="R25" s="99" t="str">
        <f t="shared" si="4"/>
        <v/>
      </c>
      <c r="S25" s="13"/>
      <c r="T25" s="99" t="str">
        <f t="shared" si="5"/>
        <v/>
      </c>
    </row>
    <row r="26" spans="2:20" ht="18.95" customHeight="1">
      <c r="B26" s="16"/>
      <c r="C26" s="24"/>
      <c r="D26" s="20"/>
      <c r="E26" s="21"/>
      <c r="F26" s="23"/>
      <c r="G26" s="17"/>
      <c r="H26" s="99" t="str">
        <f t="shared" si="6"/>
        <v/>
      </c>
      <c r="I26" s="13"/>
      <c r="J26" s="99" t="str">
        <f t="shared" si="0"/>
        <v/>
      </c>
      <c r="K26" s="13"/>
      <c r="L26" s="99" t="str">
        <f t="shared" si="1"/>
        <v/>
      </c>
      <c r="M26" s="13"/>
      <c r="N26" s="99" t="str">
        <f t="shared" si="2"/>
        <v/>
      </c>
      <c r="O26" s="13"/>
      <c r="P26" s="99" t="str">
        <f t="shared" si="3"/>
        <v/>
      </c>
      <c r="Q26" s="13"/>
      <c r="R26" s="99" t="str">
        <f t="shared" si="4"/>
        <v/>
      </c>
      <c r="S26" s="13"/>
      <c r="T26" s="99" t="str">
        <f t="shared" si="5"/>
        <v/>
      </c>
    </row>
    <row r="27" spans="2:20" ht="18.95" customHeight="1">
      <c r="B27" s="16"/>
      <c r="C27" s="24"/>
      <c r="D27" s="20"/>
      <c r="E27" s="21"/>
      <c r="F27" s="23"/>
      <c r="G27" s="17"/>
      <c r="H27" s="99" t="str">
        <f t="shared" si="6"/>
        <v/>
      </c>
      <c r="I27" s="13"/>
      <c r="J27" s="99" t="str">
        <f t="shared" si="0"/>
        <v/>
      </c>
      <c r="K27" s="13"/>
      <c r="L27" s="99" t="str">
        <f t="shared" si="1"/>
        <v/>
      </c>
      <c r="M27" s="13"/>
      <c r="N27" s="99" t="str">
        <f t="shared" si="2"/>
        <v/>
      </c>
      <c r="O27" s="13"/>
      <c r="P27" s="99" t="str">
        <f t="shared" si="3"/>
        <v/>
      </c>
      <c r="Q27" s="13"/>
      <c r="R27" s="99" t="str">
        <f t="shared" si="4"/>
        <v/>
      </c>
      <c r="S27" s="13"/>
      <c r="T27" s="99" t="str">
        <f t="shared" si="5"/>
        <v/>
      </c>
    </row>
    <row r="28" spans="2:20" ht="18.95" customHeight="1">
      <c r="B28" s="148"/>
      <c r="C28" s="169" t="s">
        <v>42</v>
      </c>
      <c r="D28" s="149"/>
      <c r="E28" s="150"/>
      <c r="F28" s="151"/>
      <c r="G28" s="152"/>
      <c r="H28" s="170">
        <f>SUM(H8:H27)</f>
        <v>0</v>
      </c>
      <c r="I28" s="153"/>
      <c r="J28" s="170">
        <f>SUM(J8:J27)</f>
        <v>0</v>
      </c>
      <c r="K28" s="153"/>
      <c r="L28" s="170">
        <f>SUM(L8:L27)</f>
        <v>0</v>
      </c>
      <c r="M28" s="153"/>
      <c r="N28" s="170">
        <f>SUM(N8:N27)</f>
        <v>0</v>
      </c>
      <c r="O28" s="153"/>
      <c r="P28" s="170">
        <f>SUM(P8:P27)</f>
        <v>0</v>
      </c>
      <c r="Q28" s="153"/>
      <c r="R28" s="170">
        <f>SUM(R8:R27)</f>
        <v>0</v>
      </c>
      <c r="S28" s="153"/>
      <c r="T28" s="170">
        <f>SUM(T8:T27)</f>
        <v>0</v>
      </c>
    </row>
    <row r="29" spans="2:20">
      <c r="C29" s="110"/>
      <c r="D29" s="111"/>
      <c r="E29" s="154"/>
      <c r="F29" s="111"/>
      <c r="G29" s="111"/>
      <c r="H29" s="112"/>
      <c r="I29" s="113"/>
      <c r="J29" s="112"/>
      <c r="K29" s="113"/>
      <c r="L29" s="112"/>
      <c r="M29" s="113"/>
      <c r="N29" s="112"/>
      <c r="O29" s="113"/>
      <c r="P29" s="112"/>
      <c r="Q29" s="155"/>
      <c r="R29" s="156"/>
      <c r="S29" s="157"/>
      <c r="T29" s="158"/>
    </row>
    <row r="30" spans="2:20">
      <c r="D30" s="159" t="s">
        <v>39</v>
      </c>
      <c r="E30" s="1"/>
      <c r="F30" s="71"/>
      <c r="G30" s="71"/>
      <c r="H30" s="72"/>
      <c r="Q30" s="59"/>
      <c r="R30" s="57"/>
      <c r="S30" s="59"/>
      <c r="T30" s="57"/>
    </row>
    <row r="31" spans="2:20">
      <c r="C31" s="124" t="s">
        <v>40</v>
      </c>
      <c r="E31" s="160"/>
    </row>
    <row r="33" spans="2:20" s="110" customFormat="1">
      <c r="B33" s="161"/>
      <c r="C33" s="162"/>
      <c r="D33" s="163"/>
      <c r="E33" s="164"/>
      <c r="F33" s="165"/>
      <c r="G33" s="166"/>
      <c r="H33" s="167"/>
      <c r="I33" s="168"/>
      <c r="J33" s="167"/>
      <c r="K33" s="168"/>
      <c r="L33" s="167"/>
      <c r="M33" s="168"/>
      <c r="N33" s="167"/>
      <c r="O33" s="168"/>
      <c r="P33" s="167"/>
      <c r="Q33" s="168"/>
      <c r="R33" s="167"/>
      <c r="S33" s="168"/>
      <c r="T33" s="167"/>
    </row>
  </sheetData>
  <phoneticPr fontId="12"/>
  <printOptions horizontalCentered="1" verticalCentered="1" gridLinesSet="0"/>
  <pageMargins left="0.2" right="0.2" top="0.39370078740157483" bottom="0.35433070866141736" header="0.39370078740157483" footer="0.35433070866141736"/>
  <pageSetup paperSize="9" scale="90" orientation="landscape" blackAndWhite="1" horizontalDpi="4294967292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39"/>
  <sheetViews>
    <sheetView showGridLines="0" showZeros="0" topLeftCell="A9" workbookViewId="0">
      <selection activeCell="R37" sqref="R37"/>
    </sheetView>
  </sheetViews>
  <sheetFormatPr defaultColWidth="11" defaultRowHeight="14.25"/>
  <cols>
    <col min="1" max="1" width="1" style="172" customWidth="1"/>
    <col min="2" max="2" width="4" style="172" customWidth="1"/>
    <col min="3" max="3" width="3.25" style="172" customWidth="1"/>
    <col min="4" max="4" width="13.875" style="172" customWidth="1"/>
    <col min="5" max="5" width="4.375" style="172" customWidth="1"/>
    <col min="6" max="6" width="6.375" style="172" customWidth="1"/>
    <col min="7" max="7" width="7.875" style="172" customWidth="1"/>
    <col min="8" max="8" width="10.125" style="173" customWidth="1"/>
    <col min="9" max="9" width="4.25" style="174" customWidth="1"/>
    <col min="10" max="10" width="10.125" style="173" customWidth="1"/>
    <col min="11" max="11" width="4.5" style="174" customWidth="1"/>
    <col min="12" max="12" width="10.125" style="173" customWidth="1"/>
    <col min="13" max="13" width="4.625" style="174" customWidth="1"/>
    <col min="14" max="14" width="10.125" style="173" customWidth="1"/>
    <col min="15" max="15" width="4.25" style="174" customWidth="1"/>
    <col min="16" max="16" width="10.125" style="173" customWidth="1"/>
    <col min="17" max="17" width="4.5" style="174" customWidth="1"/>
    <col min="18" max="18" width="10.125" style="173" customWidth="1"/>
    <col min="19" max="19" width="4.25" style="174" customWidth="1"/>
    <col min="20" max="20" width="10.125" style="173" customWidth="1"/>
    <col min="21" max="21" width="1.625" style="172" customWidth="1"/>
    <col min="22" max="22" width="3.75" style="172" hidden="1" customWidth="1"/>
    <col min="23" max="16384" width="11" style="172"/>
  </cols>
  <sheetData>
    <row r="1" spans="2:22" ht="30.75" customHeight="1"/>
    <row r="2" spans="2:22" ht="18" thickBot="1">
      <c r="B2" s="175"/>
      <c r="C2" s="175"/>
      <c r="D2" s="175"/>
      <c r="E2" s="171"/>
      <c r="F2" s="175"/>
      <c r="G2" s="175"/>
      <c r="H2" s="176"/>
      <c r="I2" s="177"/>
      <c r="J2" s="178" t="s">
        <v>0</v>
      </c>
      <c r="K2" s="179"/>
      <c r="L2" s="180"/>
      <c r="M2" s="177"/>
      <c r="N2" s="181" t="s">
        <v>1</v>
      </c>
      <c r="O2" s="172"/>
      <c r="P2" s="182"/>
      <c r="Q2" s="177"/>
      <c r="R2" s="182"/>
      <c r="S2" s="183">
        <v>1</v>
      </c>
      <c r="T2" s="184" t="s">
        <v>56</v>
      </c>
      <c r="U2" s="172">
        <f>IF(B10=0,0,1)</f>
        <v>0</v>
      </c>
    </row>
    <row r="3" spans="2:22" ht="6.95" customHeight="1" thickTop="1">
      <c r="B3" s="175"/>
      <c r="C3" s="175"/>
      <c r="D3" s="175"/>
      <c r="E3" s="175"/>
      <c r="F3" s="175"/>
      <c r="G3" s="175"/>
      <c r="H3" s="176"/>
      <c r="I3" s="177"/>
      <c r="J3" s="181"/>
      <c r="K3" s="177"/>
      <c r="L3" s="182"/>
      <c r="M3" s="177"/>
      <c r="N3" s="181"/>
      <c r="O3" s="177"/>
      <c r="P3" s="182"/>
      <c r="Q3" s="177"/>
      <c r="R3" s="182"/>
      <c r="S3" s="185"/>
      <c r="T3" s="182"/>
    </row>
    <row r="4" spans="2:22" ht="12.95" customHeight="1">
      <c r="B4" s="186"/>
      <c r="C4" s="187" t="s">
        <v>2</v>
      </c>
      <c r="D4" s="188"/>
      <c r="E4" s="189"/>
      <c r="F4" s="190"/>
      <c r="G4" s="191" t="s">
        <v>3</v>
      </c>
      <c r="H4" s="192"/>
      <c r="I4" s="191" t="s">
        <v>4</v>
      </c>
      <c r="J4" s="193"/>
      <c r="K4" s="194"/>
      <c r="L4" s="191" t="s">
        <v>5</v>
      </c>
      <c r="M4" s="194"/>
      <c r="N4" s="195" t="s">
        <v>6</v>
      </c>
      <c r="O4" s="196"/>
      <c r="P4" s="192"/>
      <c r="Q4" s="195" t="s">
        <v>7</v>
      </c>
      <c r="R4" s="193"/>
      <c r="S4" s="197"/>
      <c r="T4" s="343" t="s">
        <v>64</v>
      </c>
      <c r="U4" s="331"/>
      <c r="V4" s="332"/>
    </row>
    <row r="5" spans="2:22" ht="18" customHeight="1">
      <c r="B5" s="198"/>
      <c r="C5" s="199"/>
      <c r="E5" s="200"/>
      <c r="F5" s="201"/>
      <c r="G5" s="202"/>
      <c r="H5" s="203"/>
      <c r="I5" s="202"/>
      <c r="J5" s="204"/>
      <c r="K5" s="205"/>
      <c r="L5" s="202"/>
      <c r="M5" s="205"/>
      <c r="N5" s="177"/>
      <c r="O5" s="206"/>
      <c r="P5" s="207"/>
      <c r="Q5" s="177"/>
      <c r="R5" s="204"/>
      <c r="S5" s="208"/>
      <c r="T5" s="344"/>
      <c r="U5" s="331"/>
      <c r="V5" s="333"/>
    </row>
    <row r="6" spans="2:22" ht="17.100000000000001" customHeight="1">
      <c r="B6" s="209"/>
      <c r="C6" s="210"/>
      <c r="D6" s="211"/>
      <c r="E6" s="212"/>
      <c r="F6" s="213"/>
      <c r="G6" s="212"/>
      <c r="H6" s="214"/>
      <c r="I6" s="215"/>
      <c r="J6" s="216"/>
      <c r="K6" s="217"/>
      <c r="L6" s="216"/>
      <c r="M6" s="217"/>
      <c r="N6" s="328"/>
      <c r="O6" s="218" t="s">
        <v>8</v>
      </c>
      <c r="P6" s="329"/>
      <c r="Q6" s="219"/>
      <c r="R6" s="220"/>
      <c r="S6" s="221"/>
      <c r="T6" s="345"/>
      <c r="U6" s="331"/>
      <c r="V6" s="331" t="s">
        <v>64</v>
      </c>
    </row>
    <row r="7" spans="2:22" ht="9" customHeight="1">
      <c r="B7" s="222"/>
      <c r="C7" s="222"/>
      <c r="D7" s="222"/>
      <c r="E7" s="222"/>
      <c r="F7" s="222"/>
      <c r="G7" s="222"/>
      <c r="H7" s="223"/>
      <c r="I7" s="224"/>
      <c r="J7" s="223"/>
      <c r="K7" s="224"/>
      <c r="L7" s="223"/>
      <c r="M7" s="224"/>
      <c r="N7" s="223"/>
      <c r="O7" s="224"/>
      <c r="P7" s="223"/>
      <c r="Q7" s="224"/>
      <c r="R7" s="223"/>
      <c r="S7" s="224"/>
      <c r="T7" s="334"/>
      <c r="U7" s="331"/>
      <c r="V7" s="331" t="s">
        <v>65</v>
      </c>
    </row>
    <row r="8" spans="2:22">
      <c r="B8" s="225"/>
      <c r="C8" s="226"/>
      <c r="D8" s="227"/>
      <c r="E8" s="228"/>
      <c r="F8" s="228"/>
      <c r="G8" s="228"/>
      <c r="H8" s="229"/>
      <c r="I8" s="230" t="s">
        <v>57</v>
      </c>
      <c r="J8" s="231"/>
      <c r="K8" s="230" t="s">
        <v>57</v>
      </c>
      <c r="L8" s="231"/>
      <c r="M8" s="230" t="s">
        <v>57</v>
      </c>
      <c r="N8" s="231"/>
      <c r="O8" s="230" t="s">
        <v>57</v>
      </c>
      <c r="P8" s="231"/>
      <c r="Q8" s="230" t="s">
        <v>57</v>
      </c>
      <c r="R8" s="231"/>
      <c r="S8" s="230" t="s">
        <v>57</v>
      </c>
      <c r="T8" s="231"/>
    </row>
    <row r="9" spans="2:22">
      <c r="B9" s="232"/>
      <c r="C9" s="233" t="s">
        <v>9</v>
      </c>
      <c r="D9" s="234"/>
      <c r="E9" s="235" t="s">
        <v>10</v>
      </c>
      <c r="F9" s="236" t="s">
        <v>11</v>
      </c>
      <c r="G9" s="236" t="s">
        <v>12</v>
      </c>
      <c r="H9" s="237" t="s">
        <v>13</v>
      </c>
      <c r="I9" s="238" t="s">
        <v>14</v>
      </c>
      <c r="J9" s="237" t="s">
        <v>13</v>
      </c>
      <c r="K9" s="238" t="s">
        <v>14</v>
      </c>
      <c r="L9" s="237" t="s">
        <v>13</v>
      </c>
      <c r="M9" s="238" t="s">
        <v>14</v>
      </c>
      <c r="N9" s="237" t="s">
        <v>13</v>
      </c>
      <c r="O9" s="238" t="s">
        <v>14</v>
      </c>
      <c r="P9" s="237" t="s">
        <v>13</v>
      </c>
      <c r="Q9" s="238" t="s">
        <v>14</v>
      </c>
      <c r="R9" s="237" t="s">
        <v>13</v>
      </c>
      <c r="S9" s="238" t="s">
        <v>14</v>
      </c>
      <c r="T9" s="237" t="s">
        <v>13</v>
      </c>
    </row>
    <row r="10" spans="2:22" ht="18" customHeight="1">
      <c r="B10" s="239"/>
      <c r="C10" s="240"/>
      <c r="D10" s="241"/>
      <c r="E10" s="242"/>
      <c r="F10" s="243"/>
      <c r="G10" s="244"/>
      <c r="H10" s="245"/>
      <c r="I10" s="246"/>
      <c r="J10" s="245"/>
      <c r="K10" s="246"/>
      <c r="L10" s="245"/>
      <c r="M10" s="246"/>
      <c r="N10" s="245"/>
      <c r="O10" s="246"/>
      <c r="P10" s="245"/>
      <c r="Q10" s="246"/>
      <c r="R10" s="245"/>
      <c r="S10" s="246"/>
      <c r="T10" s="245"/>
    </row>
    <row r="11" spans="2:22" ht="18" customHeight="1">
      <c r="B11" s="247"/>
      <c r="C11" s="240"/>
      <c r="D11" s="241"/>
      <c r="E11" s="242"/>
      <c r="F11" s="243"/>
      <c r="G11" s="244"/>
      <c r="H11" s="245"/>
      <c r="I11" s="246"/>
      <c r="J11" s="245"/>
      <c r="K11" s="246"/>
      <c r="L11" s="245"/>
      <c r="M11" s="246"/>
      <c r="N11" s="245"/>
      <c r="O11" s="246"/>
      <c r="P11" s="245"/>
      <c r="Q11" s="246"/>
      <c r="R11" s="245"/>
      <c r="S11" s="246"/>
      <c r="T11" s="245"/>
    </row>
    <row r="12" spans="2:22" ht="18" customHeight="1">
      <c r="B12" s="247"/>
      <c r="C12" s="240"/>
      <c r="D12" s="241"/>
      <c r="E12" s="242"/>
      <c r="F12" s="243"/>
      <c r="G12" s="244"/>
      <c r="H12" s="245"/>
      <c r="I12" s="246"/>
      <c r="J12" s="245"/>
      <c r="K12" s="246"/>
      <c r="L12" s="245"/>
      <c r="M12" s="246"/>
      <c r="N12" s="245"/>
      <c r="O12" s="246"/>
      <c r="P12" s="245"/>
      <c r="Q12" s="246"/>
      <c r="R12" s="245"/>
      <c r="S12" s="246"/>
      <c r="T12" s="245"/>
    </row>
    <row r="13" spans="2:22" ht="18" customHeight="1">
      <c r="B13" s="247"/>
      <c r="C13" s="240"/>
      <c r="D13" s="241"/>
      <c r="E13" s="242"/>
      <c r="F13" s="243"/>
      <c r="G13" s="244"/>
      <c r="H13" s="245"/>
      <c r="I13" s="246"/>
      <c r="J13" s="245"/>
      <c r="K13" s="246"/>
      <c r="L13" s="245"/>
      <c r="M13" s="246"/>
      <c r="N13" s="245"/>
      <c r="O13" s="246"/>
      <c r="P13" s="245"/>
      <c r="Q13" s="246"/>
      <c r="R13" s="245"/>
      <c r="S13" s="246"/>
      <c r="T13" s="245"/>
    </row>
    <row r="14" spans="2:22" ht="18" customHeight="1">
      <c r="B14" s="247"/>
      <c r="C14" s="240"/>
      <c r="D14" s="241"/>
      <c r="E14" s="242"/>
      <c r="F14" s="243"/>
      <c r="G14" s="244"/>
      <c r="H14" s="245"/>
      <c r="I14" s="246"/>
      <c r="J14" s="245"/>
      <c r="K14" s="246"/>
      <c r="L14" s="245"/>
      <c r="M14" s="246"/>
      <c r="N14" s="245"/>
      <c r="O14" s="246"/>
      <c r="P14" s="245"/>
      <c r="Q14" s="246"/>
      <c r="R14" s="245"/>
      <c r="S14" s="246"/>
      <c r="T14" s="245"/>
    </row>
    <row r="15" spans="2:22" ht="18" customHeight="1">
      <c r="B15" s="247"/>
      <c r="C15" s="240"/>
      <c r="D15" s="241"/>
      <c r="E15" s="242"/>
      <c r="F15" s="243"/>
      <c r="G15" s="244"/>
      <c r="H15" s="245"/>
      <c r="I15" s="246"/>
      <c r="J15" s="245"/>
      <c r="K15" s="246"/>
      <c r="L15" s="245"/>
      <c r="M15" s="246"/>
      <c r="N15" s="245"/>
      <c r="O15" s="246"/>
      <c r="P15" s="245"/>
      <c r="Q15" s="246"/>
      <c r="R15" s="245"/>
      <c r="S15" s="246"/>
      <c r="T15" s="245"/>
    </row>
    <row r="16" spans="2:22" ht="18" customHeight="1">
      <c r="B16" s="247"/>
      <c r="C16" s="240"/>
      <c r="D16" s="248"/>
      <c r="E16" s="242"/>
      <c r="F16" s="243"/>
      <c r="G16" s="244"/>
      <c r="H16" s="245"/>
      <c r="I16" s="246"/>
      <c r="J16" s="245"/>
      <c r="K16" s="246"/>
      <c r="L16" s="245"/>
      <c r="M16" s="246"/>
      <c r="N16" s="245"/>
      <c r="O16" s="246"/>
      <c r="P16" s="245"/>
      <c r="Q16" s="246"/>
      <c r="R16" s="245"/>
      <c r="S16" s="246"/>
      <c r="T16" s="245"/>
    </row>
    <row r="17" spans="2:20" ht="18" customHeight="1">
      <c r="B17" s="247"/>
      <c r="C17" s="240"/>
      <c r="D17" s="248"/>
      <c r="E17" s="242"/>
      <c r="F17" s="243"/>
      <c r="G17" s="244"/>
      <c r="H17" s="245"/>
      <c r="I17" s="246"/>
      <c r="J17" s="245"/>
      <c r="K17" s="246"/>
      <c r="L17" s="245"/>
      <c r="M17" s="246"/>
      <c r="N17" s="245"/>
      <c r="O17" s="246"/>
      <c r="P17" s="245"/>
      <c r="Q17" s="246"/>
      <c r="R17" s="245"/>
      <c r="S17" s="246"/>
      <c r="T17" s="245"/>
    </row>
    <row r="18" spans="2:20" ht="18" customHeight="1">
      <c r="B18" s="247"/>
      <c r="C18" s="240"/>
      <c r="D18" s="248"/>
      <c r="E18" s="242"/>
      <c r="F18" s="243"/>
      <c r="G18" s="244"/>
      <c r="H18" s="245"/>
      <c r="I18" s="246"/>
      <c r="J18" s="245"/>
      <c r="K18" s="246"/>
      <c r="L18" s="245"/>
      <c r="M18" s="246"/>
      <c r="N18" s="245"/>
      <c r="O18" s="246"/>
      <c r="P18" s="245"/>
      <c r="Q18" s="246"/>
      <c r="R18" s="245"/>
      <c r="S18" s="246"/>
      <c r="T18" s="245"/>
    </row>
    <row r="19" spans="2:20" ht="18" customHeight="1">
      <c r="B19" s="247"/>
      <c r="C19" s="240"/>
      <c r="D19" s="248"/>
      <c r="E19" s="242"/>
      <c r="F19" s="243"/>
      <c r="G19" s="244"/>
      <c r="H19" s="245"/>
      <c r="I19" s="246"/>
      <c r="J19" s="245"/>
      <c r="K19" s="246"/>
      <c r="L19" s="245"/>
      <c r="M19" s="246"/>
      <c r="N19" s="245"/>
      <c r="O19" s="246"/>
      <c r="P19" s="245"/>
      <c r="Q19" s="246"/>
      <c r="R19" s="245"/>
      <c r="S19" s="246"/>
      <c r="T19" s="245"/>
    </row>
    <row r="20" spans="2:20" ht="18" customHeight="1">
      <c r="B20" s="247"/>
      <c r="C20" s="240"/>
      <c r="D20" s="248"/>
      <c r="E20" s="242"/>
      <c r="F20" s="243"/>
      <c r="G20" s="244"/>
      <c r="H20" s="245"/>
      <c r="I20" s="246"/>
      <c r="J20" s="245"/>
      <c r="K20" s="246"/>
      <c r="L20" s="245"/>
      <c r="M20" s="246"/>
      <c r="N20" s="245"/>
      <c r="O20" s="246"/>
      <c r="P20" s="245"/>
      <c r="Q20" s="246"/>
      <c r="R20" s="245"/>
      <c r="S20" s="246"/>
      <c r="T20" s="245"/>
    </row>
    <row r="21" spans="2:20" ht="18" customHeight="1">
      <c r="B21" s="249"/>
      <c r="C21" s="222"/>
      <c r="D21" s="250" t="s">
        <v>15</v>
      </c>
      <c r="E21" s="236"/>
      <c r="F21" s="251"/>
      <c r="G21" s="252"/>
      <c r="H21" s="253">
        <f>SUM(H10:H20)</f>
        <v>0</v>
      </c>
      <c r="I21" s="254" t="str">
        <f>IF(J21&lt;&gt;0,J21/$H21*100,"")</f>
        <v/>
      </c>
      <c r="J21" s="253">
        <f>SUM(J10:J20)</f>
        <v>0</v>
      </c>
      <c r="K21" s="254" t="str">
        <f>IF(L21&lt;&gt;0,L21/$H21*100,"")</f>
        <v/>
      </c>
      <c r="L21" s="253">
        <f>SUM(L10:L20)</f>
        <v>0</v>
      </c>
      <c r="M21" s="254" t="str">
        <f>IF(N21&lt;&gt;0,N21/$H21*100,"")</f>
        <v/>
      </c>
      <c r="N21" s="253">
        <f>SUM(N10:N20)</f>
        <v>0</v>
      </c>
      <c r="O21" s="254" t="str">
        <f>IF(P21&lt;&gt;0,P21/$H21*100,"")</f>
        <v/>
      </c>
      <c r="P21" s="253">
        <f>SUM(P10:P20)</f>
        <v>0</v>
      </c>
      <c r="Q21" s="254" t="str">
        <f>IF(R21&lt;&gt;0,R21/$H21*100,"")</f>
        <v/>
      </c>
      <c r="R21" s="253">
        <f>SUM(R10:R20)</f>
        <v>0</v>
      </c>
      <c r="S21" s="254" t="str">
        <f>IF(T21&lt;&gt;0,T21/$H21*100,"")</f>
        <v/>
      </c>
      <c r="T21" s="253">
        <f>SUM(T10:T20)</f>
        <v>0</v>
      </c>
    </row>
    <row r="22" spans="2:20" ht="18" customHeight="1">
      <c r="B22" s="255"/>
      <c r="C22" s="256" t="s">
        <v>16</v>
      </c>
      <c r="D22" s="257" t="s">
        <v>17</v>
      </c>
      <c r="E22" s="240"/>
      <c r="F22" s="240"/>
      <c r="G22" s="240"/>
      <c r="H22" s="258"/>
      <c r="I22" s="246"/>
      <c r="J22" s="245"/>
      <c r="K22" s="246"/>
      <c r="L22" s="245"/>
      <c r="M22" s="246"/>
      <c r="N22" s="245"/>
      <c r="O22" s="246"/>
      <c r="P22" s="245"/>
      <c r="Q22" s="246"/>
      <c r="R22" s="245"/>
      <c r="S22" s="246"/>
      <c r="T22" s="245"/>
    </row>
    <row r="23" spans="2:20" ht="18" customHeight="1">
      <c r="B23" s="259"/>
      <c r="C23" s="256" t="s">
        <v>18</v>
      </c>
      <c r="D23" s="257" t="s">
        <v>67</v>
      </c>
      <c r="E23" s="240"/>
      <c r="F23" s="240"/>
      <c r="G23" s="240"/>
      <c r="H23" s="258"/>
      <c r="I23" s="246"/>
      <c r="J23" s="245"/>
      <c r="K23" s="246"/>
      <c r="L23" s="245"/>
      <c r="M23" s="246"/>
      <c r="N23" s="245"/>
      <c r="O23" s="246"/>
      <c r="P23" s="245"/>
      <c r="Q23" s="246"/>
      <c r="R23" s="245"/>
      <c r="S23" s="246"/>
      <c r="T23" s="245"/>
    </row>
    <row r="24" spans="2:20" ht="18" customHeight="1">
      <c r="B24" s="259"/>
      <c r="C24" s="256" t="s">
        <v>19</v>
      </c>
      <c r="D24" s="257" t="s">
        <v>20</v>
      </c>
      <c r="E24" s="240"/>
      <c r="F24" s="240"/>
      <c r="G24" s="240"/>
      <c r="H24" s="258"/>
      <c r="I24" s="260"/>
      <c r="J24" s="261"/>
      <c r="K24" s="246"/>
      <c r="L24" s="245"/>
      <c r="M24" s="246"/>
      <c r="N24" s="245"/>
      <c r="O24" s="246"/>
      <c r="P24" s="245"/>
      <c r="Q24" s="246"/>
      <c r="R24" s="245"/>
      <c r="S24" s="246"/>
      <c r="T24" s="245"/>
    </row>
    <row r="25" spans="2:20" ht="18" customHeight="1">
      <c r="B25" s="259"/>
      <c r="C25" s="256" t="s">
        <v>21</v>
      </c>
      <c r="D25" s="257" t="s">
        <v>22</v>
      </c>
      <c r="E25" s="240"/>
      <c r="F25" s="240"/>
      <c r="G25" s="240"/>
      <c r="H25" s="258"/>
      <c r="I25" s="246"/>
      <c r="J25" s="245"/>
      <c r="K25" s="246"/>
      <c r="L25" s="245"/>
      <c r="M25" s="246"/>
      <c r="N25" s="245"/>
      <c r="O25" s="246"/>
      <c r="P25" s="245"/>
      <c r="Q25" s="246"/>
      <c r="R25" s="245"/>
      <c r="S25" s="246"/>
      <c r="T25" s="245"/>
    </row>
    <row r="26" spans="2:20" ht="18" customHeight="1">
      <c r="B26" s="259"/>
      <c r="C26" s="256" t="s">
        <v>23</v>
      </c>
      <c r="D26" s="257" t="s">
        <v>24</v>
      </c>
      <c r="E26" s="240"/>
      <c r="F26" s="240"/>
      <c r="G26" s="240"/>
      <c r="H26" s="258"/>
      <c r="I26" s="246"/>
      <c r="J26" s="130"/>
      <c r="K26" s="246"/>
      <c r="L26" s="130"/>
      <c r="M26" s="246"/>
      <c r="N26" s="130"/>
      <c r="O26" s="246"/>
      <c r="P26" s="130"/>
      <c r="Q26" s="246"/>
      <c r="R26" s="130"/>
      <c r="S26" s="246"/>
      <c r="T26" s="130"/>
    </row>
    <row r="27" spans="2:20" ht="18" customHeight="1">
      <c r="B27" s="262"/>
      <c r="C27" s="263" t="s">
        <v>25</v>
      </c>
      <c r="D27" s="264" t="s">
        <v>26</v>
      </c>
      <c r="E27" s="265"/>
      <c r="F27" s="265" t="s">
        <v>27</v>
      </c>
      <c r="G27" s="265"/>
      <c r="H27" s="266"/>
      <c r="I27" s="254"/>
      <c r="J27" s="267"/>
      <c r="K27" s="254"/>
      <c r="L27" s="267"/>
      <c r="M27" s="254"/>
      <c r="N27" s="267"/>
      <c r="O27" s="254"/>
      <c r="P27" s="267"/>
      <c r="Q27" s="254"/>
      <c r="R27" s="267"/>
      <c r="S27" s="254"/>
      <c r="T27" s="267"/>
    </row>
    <row r="28" spans="2:20" ht="18" customHeight="1">
      <c r="B28" s="259"/>
      <c r="C28" s="256" t="s">
        <v>28</v>
      </c>
      <c r="D28" s="257" t="s">
        <v>29</v>
      </c>
      <c r="E28" s="240"/>
      <c r="F28" s="240" t="s">
        <v>58</v>
      </c>
      <c r="G28" s="240"/>
      <c r="H28" s="258"/>
      <c r="I28" s="268"/>
      <c r="J28" s="261"/>
      <c r="K28" s="269"/>
      <c r="L28" s="245"/>
      <c r="M28" s="269"/>
      <c r="N28" s="245"/>
      <c r="O28" s="269"/>
      <c r="P28" s="245"/>
      <c r="Q28" s="269"/>
      <c r="R28" s="245"/>
      <c r="S28" s="269"/>
      <c r="T28" s="245"/>
    </row>
    <row r="29" spans="2:20" ht="18" customHeight="1">
      <c r="B29" s="259"/>
      <c r="C29" s="256" t="s">
        <v>30</v>
      </c>
      <c r="D29" s="257" t="s">
        <v>31</v>
      </c>
      <c r="E29" s="240"/>
      <c r="F29" s="240" t="s">
        <v>60</v>
      </c>
      <c r="G29" s="240"/>
      <c r="H29" s="258"/>
      <c r="I29" s="246"/>
      <c r="J29" s="130"/>
      <c r="K29" s="246"/>
      <c r="L29" s="130"/>
      <c r="M29" s="246"/>
      <c r="N29" s="130"/>
      <c r="O29" s="246"/>
      <c r="P29" s="130"/>
      <c r="Q29" s="246"/>
      <c r="R29" s="130"/>
      <c r="S29" s="246"/>
      <c r="T29" s="130"/>
    </row>
    <row r="30" spans="2:20" ht="18" customHeight="1">
      <c r="B30" s="262"/>
      <c r="C30" s="263" t="s">
        <v>32</v>
      </c>
      <c r="D30" s="264" t="s">
        <v>33</v>
      </c>
      <c r="E30" s="265"/>
      <c r="F30" s="265" t="s">
        <v>62</v>
      </c>
      <c r="G30" s="265"/>
      <c r="H30" s="266"/>
      <c r="I30" s="254"/>
      <c r="J30" s="267"/>
      <c r="K30" s="254"/>
      <c r="L30" s="267"/>
      <c r="M30" s="254"/>
      <c r="N30" s="267"/>
      <c r="O30" s="254"/>
      <c r="P30" s="267"/>
      <c r="Q30" s="254"/>
      <c r="R30" s="267"/>
      <c r="S30" s="254"/>
      <c r="T30" s="267"/>
    </row>
    <row r="31" spans="2:20" ht="18" customHeight="1">
      <c r="B31" s="270" t="s">
        <v>34</v>
      </c>
      <c r="C31" s="263" t="s">
        <v>35</v>
      </c>
      <c r="D31" s="264" t="s">
        <v>36</v>
      </c>
      <c r="E31" s="265"/>
      <c r="F31" s="265" t="s">
        <v>37</v>
      </c>
      <c r="G31" s="265"/>
      <c r="H31" s="266"/>
      <c r="I31" s="254"/>
      <c r="J31" s="271"/>
      <c r="K31" s="254"/>
      <c r="L31" s="271"/>
      <c r="M31" s="254"/>
      <c r="N31" s="271"/>
      <c r="O31" s="254"/>
      <c r="P31" s="271"/>
      <c r="Q31" s="254"/>
      <c r="R31" s="271"/>
      <c r="S31" s="254"/>
      <c r="T31" s="271"/>
    </row>
    <row r="32" spans="2:20" ht="8.1" customHeight="1">
      <c r="B32" s="272"/>
      <c r="C32" s="272"/>
      <c r="D32" s="273"/>
      <c r="E32" s="273"/>
      <c r="F32" s="273"/>
      <c r="G32" s="273"/>
      <c r="H32" s="274"/>
      <c r="I32" s="275"/>
      <c r="J32" s="274"/>
      <c r="K32" s="275"/>
      <c r="L32" s="274"/>
      <c r="M32" s="275"/>
      <c r="N32" s="274"/>
      <c r="O32" s="275"/>
      <c r="P32" s="274"/>
      <c r="Q32" s="275"/>
      <c r="R32" s="274"/>
      <c r="S32" s="275"/>
      <c r="T32" s="274"/>
    </row>
    <row r="33" spans="2:23" ht="12" customHeight="1">
      <c r="B33" s="272"/>
      <c r="C33" s="272"/>
      <c r="D33" s="273"/>
      <c r="E33" s="273"/>
      <c r="F33" s="273"/>
      <c r="G33" s="273"/>
      <c r="H33" s="274"/>
      <c r="I33" s="275"/>
      <c r="J33" s="274"/>
      <c r="K33" s="275"/>
      <c r="L33" s="274"/>
      <c r="M33" s="275"/>
      <c r="N33" s="274"/>
      <c r="O33" s="275"/>
      <c r="P33" s="274"/>
      <c r="Q33" s="276" t="s">
        <v>38</v>
      </c>
      <c r="R33" s="277"/>
      <c r="S33" s="278"/>
      <c r="T33" s="279"/>
    </row>
    <row r="34" spans="2:23">
      <c r="C34" s="272"/>
      <c r="D34" s="272"/>
      <c r="E34" s="272"/>
      <c r="F34" s="272"/>
      <c r="G34" s="272"/>
      <c r="Q34" s="280"/>
      <c r="R34" s="204"/>
      <c r="S34" s="206"/>
      <c r="T34" s="207"/>
    </row>
    <row r="35" spans="2:23" ht="14.25" customHeight="1">
      <c r="D35" s="281" t="s">
        <v>39</v>
      </c>
      <c r="E35" s="222"/>
      <c r="F35" s="222"/>
      <c r="G35" s="222"/>
      <c r="H35" s="223"/>
      <c r="Q35" s="282"/>
      <c r="R35" s="283"/>
      <c r="S35" s="284"/>
      <c r="T35" s="285"/>
    </row>
    <row r="36" spans="2:23" ht="11.25" customHeight="1">
      <c r="C36" s="286" t="s">
        <v>40</v>
      </c>
      <c r="W36" s="173"/>
    </row>
    <row r="37" spans="2:23">
      <c r="W37" s="173"/>
    </row>
    <row r="39" spans="2:23">
      <c r="U39" s="174"/>
      <c r="W39" s="287"/>
    </row>
  </sheetData>
  <mergeCells count="1">
    <mergeCell ref="T4:T6"/>
  </mergeCells>
  <phoneticPr fontId="12"/>
  <dataValidations count="1">
    <dataValidation type="list" allowBlank="1" showInputMessage="1" showErrorMessage="1" sqref="T4:T6" xr:uid="{E5E045F5-B942-44D6-8700-FE3D0E2294B6}">
      <formula1>$V$5:$V$7</formula1>
    </dataValidation>
  </dataValidations>
  <printOptions horizontalCentered="1" verticalCentered="1" gridLinesSet="0"/>
  <pageMargins left="0.27559055118110237" right="3.937007874015748E-2" top="0.39370078740157483" bottom="0.35433070866141736" header="0.39370078740157483" footer="0.35433070866141736"/>
  <pageSetup paperSize="9" scale="98" orientation="landscape" blackAndWhite="1" horizontalDpi="4294967292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U33"/>
  <sheetViews>
    <sheetView showGridLines="0" showZeros="0" workbookViewId="0">
      <selection activeCell="X7" sqref="X7"/>
    </sheetView>
  </sheetViews>
  <sheetFormatPr defaultColWidth="11" defaultRowHeight="14.25"/>
  <cols>
    <col min="1" max="1" width="1.375" style="172" customWidth="1"/>
    <col min="2" max="3" width="3.25" style="172" customWidth="1"/>
    <col min="4" max="4" width="13.875" style="172" customWidth="1"/>
    <col min="5" max="5" width="4.75" style="172" customWidth="1"/>
    <col min="6" max="6" width="6.375" style="172" customWidth="1"/>
    <col min="7" max="7" width="7.875" style="172" customWidth="1"/>
    <col min="8" max="8" width="10.125" style="173" customWidth="1"/>
    <col min="9" max="9" width="4.25" style="174" customWidth="1"/>
    <col min="10" max="10" width="10.125" style="173" customWidth="1"/>
    <col min="11" max="11" width="4.5" style="174" customWidth="1"/>
    <col min="12" max="12" width="10.125" style="173" customWidth="1"/>
    <col min="13" max="13" width="4.625" style="174" customWidth="1"/>
    <col min="14" max="14" width="10.125" style="173" customWidth="1"/>
    <col min="15" max="15" width="4.25" style="174" customWidth="1"/>
    <col min="16" max="16" width="10.125" style="173" customWidth="1"/>
    <col min="17" max="17" width="4.5" style="174" customWidth="1"/>
    <col min="18" max="18" width="10.125" style="173" customWidth="1"/>
    <col min="19" max="19" width="4.25" style="174" customWidth="1"/>
    <col min="20" max="20" width="10.125" style="173" customWidth="1"/>
    <col min="21" max="21" width="1.625" style="172" customWidth="1"/>
    <col min="22" max="22" width="3.75" style="172" customWidth="1"/>
    <col min="23" max="16384" width="11" style="172"/>
  </cols>
  <sheetData>
    <row r="1" spans="2:21" ht="28.5" customHeight="1"/>
    <row r="2" spans="2:21" ht="11.25" customHeight="1">
      <c r="C2" s="286"/>
    </row>
    <row r="3" spans="2:21">
      <c r="B3" s="298"/>
      <c r="C3" s="187" t="s">
        <v>2</v>
      </c>
      <c r="D3" s="299"/>
      <c r="E3" s="300"/>
      <c r="F3" s="301"/>
      <c r="G3" s="175"/>
      <c r="H3" s="176"/>
      <c r="I3" s="177"/>
      <c r="J3" s="172"/>
      <c r="K3" s="172"/>
      <c r="L3" s="172"/>
      <c r="M3" s="177"/>
      <c r="N3" s="172"/>
      <c r="O3" s="172"/>
      <c r="P3" s="182"/>
      <c r="Q3" s="177"/>
      <c r="R3" s="182"/>
      <c r="S3" s="172"/>
      <c r="T3" s="172"/>
    </row>
    <row r="4" spans="2:21" ht="18" thickBot="1">
      <c r="B4" s="302"/>
      <c r="C4" s="199"/>
      <c r="E4" s="303"/>
      <c r="F4" s="201"/>
      <c r="G4" s="304"/>
      <c r="H4" s="305"/>
      <c r="I4" s="206"/>
      <c r="J4" s="178" t="s">
        <v>0</v>
      </c>
      <c r="K4" s="179"/>
      <c r="L4" s="180"/>
      <c r="M4" s="206"/>
      <c r="N4" s="181" t="s">
        <v>41</v>
      </c>
      <c r="O4" s="306"/>
      <c r="P4" s="204"/>
      <c r="Q4" s="206"/>
      <c r="R4" s="204"/>
      <c r="S4" s="307"/>
      <c r="T4" s="184" t="s">
        <v>56</v>
      </c>
      <c r="U4" s="172">
        <f>IF(B8=0,0,1)</f>
        <v>0</v>
      </c>
    </row>
    <row r="5" spans="2:21" ht="15" thickTop="1">
      <c r="B5" s="308"/>
      <c r="C5" s="210"/>
      <c r="E5" s="309"/>
      <c r="F5" s="310"/>
      <c r="G5" s="222"/>
      <c r="H5" s="223"/>
      <c r="I5" s="224"/>
      <c r="J5" s="223"/>
      <c r="K5" s="224"/>
      <c r="L5" s="223"/>
      <c r="M5" s="224"/>
      <c r="N5" s="223"/>
      <c r="O5" s="224"/>
      <c r="P5" s="223"/>
      <c r="Q5" s="224"/>
      <c r="R5" s="223"/>
      <c r="S5" s="224"/>
      <c r="T5" s="223"/>
    </row>
    <row r="6" spans="2:21" ht="18.95" customHeight="1">
      <c r="B6" s="225"/>
      <c r="C6" s="226"/>
      <c r="D6" s="227"/>
      <c r="E6" s="311"/>
      <c r="F6" s="228"/>
      <c r="G6" s="228"/>
      <c r="H6" s="229"/>
      <c r="I6" s="230" t="s">
        <v>57</v>
      </c>
      <c r="J6" s="231"/>
      <c r="K6" s="230" t="s">
        <v>57</v>
      </c>
      <c r="L6" s="231"/>
      <c r="M6" s="230" t="s">
        <v>57</v>
      </c>
      <c r="N6" s="231"/>
      <c r="O6" s="230" t="s">
        <v>57</v>
      </c>
      <c r="P6" s="231"/>
      <c r="Q6" s="230" t="s">
        <v>57</v>
      </c>
      <c r="R6" s="231"/>
      <c r="S6" s="230" t="s">
        <v>57</v>
      </c>
      <c r="T6" s="231"/>
    </row>
    <row r="7" spans="2:21" ht="18.95" customHeight="1">
      <c r="B7" s="232"/>
      <c r="C7" s="233" t="s">
        <v>9</v>
      </c>
      <c r="D7" s="234"/>
      <c r="E7" s="235" t="s">
        <v>10</v>
      </c>
      <c r="F7" s="236" t="s">
        <v>11</v>
      </c>
      <c r="G7" s="236" t="s">
        <v>12</v>
      </c>
      <c r="H7" s="237" t="s">
        <v>13</v>
      </c>
      <c r="I7" s="238" t="s">
        <v>14</v>
      </c>
      <c r="J7" s="237" t="s">
        <v>13</v>
      </c>
      <c r="K7" s="238" t="s">
        <v>14</v>
      </c>
      <c r="L7" s="237" t="s">
        <v>13</v>
      </c>
      <c r="M7" s="238" t="s">
        <v>14</v>
      </c>
      <c r="N7" s="237" t="s">
        <v>13</v>
      </c>
      <c r="O7" s="238" t="s">
        <v>14</v>
      </c>
      <c r="P7" s="237" t="s">
        <v>13</v>
      </c>
      <c r="Q7" s="238" t="s">
        <v>14</v>
      </c>
      <c r="R7" s="237" t="s">
        <v>13</v>
      </c>
      <c r="S7" s="238" t="s">
        <v>14</v>
      </c>
      <c r="T7" s="237" t="s">
        <v>13</v>
      </c>
    </row>
    <row r="8" spans="2:21" ht="18.95" customHeight="1">
      <c r="B8" s="312"/>
      <c r="C8" s="313"/>
      <c r="D8" s="314"/>
      <c r="E8" s="315"/>
      <c r="F8" s="316"/>
      <c r="G8" s="317"/>
      <c r="H8" s="258"/>
      <c r="I8" s="246"/>
      <c r="J8" s="258"/>
      <c r="K8" s="246"/>
      <c r="L8" s="258"/>
      <c r="M8" s="246"/>
      <c r="N8" s="258"/>
      <c r="O8" s="246"/>
      <c r="P8" s="258"/>
      <c r="Q8" s="246"/>
      <c r="R8" s="258"/>
      <c r="S8" s="246"/>
      <c r="T8" s="258"/>
    </row>
    <row r="9" spans="2:21" ht="18.95" customHeight="1">
      <c r="B9" s="312"/>
      <c r="C9" s="313"/>
      <c r="D9" s="314"/>
      <c r="E9" s="315"/>
      <c r="F9" s="316"/>
      <c r="G9" s="317"/>
      <c r="H9" s="258"/>
      <c r="I9" s="246"/>
      <c r="J9" s="258"/>
      <c r="K9" s="246"/>
      <c r="L9" s="258"/>
      <c r="M9" s="246"/>
      <c r="N9" s="258"/>
      <c r="O9" s="246"/>
      <c r="P9" s="258"/>
      <c r="Q9" s="246"/>
      <c r="R9" s="258"/>
      <c r="S9" s="246"/>
      <c r="T9" s="258"/>
    </row>
    <row r="10" spans="2:21" ht="18.95" customHeight="1">
      <c r="B10" s="312"/>
      <c r="C10" s="313"/>
      <c r="D10" s="314"/>
      <c r="E10" s="315"/>
      <c r="F10" s="316"/>
      <c r="G10" s="317"/>
      <c r="H10" s="258"/>
      <c r="I10" s="246"/>
      <c r="J10" s="258"/>
      <c r="K10" s="246"/>
      <c r="L10" s="258"/>
      <c r="M10" s="246"/>
      <c r="N10" s="258"/>
      <c r="O10" s="246"/>
      <c r="P10" s="258"/>
      <c r="Q10" s="246"/>
      <c r="R10" s="258"/>
      <c r="S10" s="246"/>
      <c r="T10" s="258"/>
    </row>
    <row r="11" spans="2:21" ht="18.95" customHeight="1">
      <c r="B11" s="312"/>
      <c r="C11" s="313"/>
      <c r="D11" s="314"/>
      <c r="E11" s="315"/>
      <c r="F11" s="316"/>
      <c r="G11" s="317"/>
      <c r="H11" s="258"/>
      <c r="I11" s="246"/>
      <c r="J11" s="258"/>
      <c r="K11" s="246"/>
      <c r="L11" s="258"/>
      <c r="M11" s="246"/>
      <c r="N11" s="258"/>
      <c r="O11" s="246"/>
      <c r="P11" s="258"/>
      <c r="Q11" s="246"/>
      <c r="R11" s="258"/>
      <c r="S11" s="246"/>
      <c r="T11" s="258"/>
    </row>
    <row r="12" spans="2:21" ht="18.95" customHeight="1">
      <c r="B12" s="312"/>
      <c r="C12" s="313"/>
      <c r="D12" s="314"/>
      <c r="E12" s="315"/>
      <c r="F12" s="316"/>
      <c r="G12" s="317"/>
      <c r="H12" s="258"/>
      <c r="I12" s="246"/>
      <c r="J12" s="258"/>
      <c r="K12" s="246"/>
      <c r="L12" s="258"/>
      <c r="M12" s="246"/>
      <c r="N12" s="258"/>
      <c r="O12" s="246"/>
      <c r="P12" s="258"/>
      <c r="Q12" s="246"/>
      <c r="R12" s="258"/>
      <c r="S12" s="246"/>
      <c r="T12" s="258"/>
    </row>
    <row r="13" spans="2:21" ht="18.95" customHeight="1">
      <c r="B13" s="312"/>
      <c r="C13" s="313"/>
      <c r="D13" s="314"/>
      <c r="E13" s="315"/>
      <c r="F13" s="316"/>
      <c r="G13" s="317"/>
      <c r="H13" s="258"/>
      <c r="I13" s="246"/>
      <c r="J13" s="258"/>
      <c r="K13" s="246"/>
      <c r="L13" s="258"/>
      <c r="M13" s="246"/>
      <c r="N13" s="258"/>
      <c r="O13" s="246"/>
      <c r="P13" s="258"/>
      <c r="Q13" s="246"/>
      <c r="R13" s="258"/>
      <c r="S13" s="246"/>
      <c r="T13" s="258"/>
    </row>
    <row r="14" spans="2:21" ht="18.95" customHeight="1">
      <c r="B14" s="312"/>
      <c r="C14" s="313"/>
      <c r="D14" s="314"/>
      <c r="E14" s="315"/>
      <c r="F14" s="316"/>
      <c r="G14" s="317"/>
      <c r="H14" s="258"/>
      <c r="I14" s="246"/>
      <c r="J14" s="258"/>
      <c r="K14" s="246"/>
      <c r="L14" s="258"/>
      <c r="M14" s="246"/>
      <c r="N14" s="258"/>
      <c r="O14" s="246"/>
      <c r="P14" s="258"/>
      <c r="Q14" s="246"/>
      <c r="R14" s="258"/>
      <c r="S14" s="246"/>
      <c r="T14" s="258"/>
    </row>
    <row r="15" spans="2:21" ht="18.95" customHeight="1">
      <c r="B15" s="312"/>
      <c r="C15" s="313"/>
      <c r="D15" s="314"/>
      <c r="E15" s="315"/>
      <c r="F15" s="316"/>
      <c r="G15" s="317"/>
      <c r="H15" s="258"/>
      <c r="I15" s="246"/>
      <c r="J15" s="258"/>
      <c r="K15" s="246"/>
      <c r="L15" s="258"/>
      <c r="M15" s="246"/>
      <c r="N15" s="258"/>
      <c r="O15" s="246"/>
      <c r="P15" s="258"/>
      <c r="Q15" s="246"/>
      <c r="R15" s="258"/>
      <c r="S15" s="246"/>
      <c r="T15" s="258"/>
    </row>
    <row r="16" spans="2:21" ht="18.95" customHeight="1">
      <c r="B16" s="312"/>
      <c r="C16" s="313"/>
      <c r="D16" s="314"/>
      <c r="E16" s="315"/>
      <c r="F16" s="316"/>
      <c r="G16" s="317"/>
      <c r="H16" s="258"/>
      <c r="I16" s="246"/>
      <c r="J16" s="258"/>
      <c r="K16" s="246"/>
      <c r="L16" s="258"/>
      <c r="M16" s="246"/>
      <c r="N16" s="258"/>
      <c r="O16" s="246"/>
      <c r="P16" s="258"/>
      <c r="Q16" s="246"/>
      <c r="R16" s="258"/>
      <c r="S16" s="246"/>
      <c r="T16" s="258"/>
    </row>
    <row r="17" spans="2:20" ht="18.95" customHeight="1">
      <c r="B17" s="312"/>
      <c r="C17" s="313"/>
      <c r="D17" s="318"/>
      <c r="E17" s="315"/>
      <c r="F17" s="316"/>
      <c r="G17" s="317"/>
      <c r="H17" s="258"/>
      <c r="I17" s="246"/>
      <c r="J17" s="258"/>
      <c r="K17" s="246"/>
      <c r="L17" s="258"/>
      <c r="M17" s="246"/>
      <c r="N17" s="258"/>
      <c r="O17" s="246"/>
      <c r="P17" s="258"/>
      <c r="Q17" s="246"/>
      <c r="R17" s="258"/>
      <c r="S17" s="246"/>
      <c r="T17" s="258"/>
    </row>
    <row r="18" spans="2:20" ht="18.95" customHeight="1">
      <c r="B18" s="312"/>
      <c r="C18" s="313"/>
      <c r="D18" s="318"/>
      <c r="E18" s="315"/>
      <c r="F18" s="316"/>
      <c r="G18" s="317"/>
      <c r="H18" s="258"/>
      <c r="I18" s="246"/>
      <c r="J18" s="258"/>
      <c r="K18" s="246"/>
      <c r="L18" s="258"/>
      <c r="M18" s="246"/>
      <c r="N18" s="258"/>
      <c r="O18" s="246"/>
      <c r="P18" s="258"/>
      <c r="Q18" s="246"/>
      <c r="R18" s="258"/>
      <c r="S18" s="246"/>
      <c r="T18" s="258"/>
    </row>
    <row r="19" spans="2:20" ht="18.95" customHeight="1">
      <c r="B19" s="312"/>
      <c r="C19" s="313"/>
      <c r="D19" s="318"/>
      <c r="E19" s="315"/>
      <c r="F19" s="316"/>
      <c r="G19" s="317"/>
      <c r="H19" s="258"/>
      <c r="I19" s="246"/>
      <c r="J19" s="258"/>
      <c r="K19" s="246"/>
      <c r="L19" s="258"/>
      <c r="M19" s="246"/>
      <c r="N19" s="258"/>
      <c r="O19" s="246"/>
      <c r="P19" s="258"/>
      <c r="Q19" s="246"/>
      <c r="R19" s="258"/>
      <c r="S19" s="246"/>
      <c r="T19" s="258"/>
    </row>
    <row r="20" spans="2:20" ht="18.95" customHeight="1">
      <c r="B20" s="312"/>
      <c r="C20" s="313"/>
      <c r="D20" s="318"/>
      <c r="E20" s="315"/>
      <c r="F20" s="316"/>
      <c r="G20" s="317"/>
      <c r="H20" s="258"/>
      <c r="I20" s="246"/>
      <c r="J20" s="258"/>
      <c r="K20" s="246"/>
      <c r="L20" s="258"/>
      <c r="M20" s="246"/>
      <c r="N20" s="258"/>
      <c r="O20" s="246"/>
      <c r="P20" s="258"/>
      <c r="Q20" s="246"/>
      <c r="R20" s="258"/>
      <c r="S20" s="246"/>
      <c r="T20" s="258"/>
    </row>
    <row r="21" spans="2:20" ht="18.95" customHeight="1">
      <c r="B21" s="312"/>
      <c r="C21" s="313"/>
      <c r="D21" s="318"/>
      <c r="E21" s="315"/>
      <c r="F21" s="316"/>
      <c r="G21" s="317"/>
      <c r="H21" s="258"/>
      <c r="I21" s="246"/>
      <c r="J21" s="258"/>
      <c r="K21" s="246"/>
      <c r="L21" s="258"/>
      <c r="M21" s="246"/>
      <c r="N21" s="258"/>
      <c r="O21" s="246"/>
      <c r="P21" s="258"/>
      <c r="Q21" s="246"/>
      <c r="R21" s="258"/>
      <c r="S21" s="246"/>
      <c r="T21" s="258"/>
    </row>
    <row r="22" spans="2:20" ht="18.95" customHeight="1">
      <c r="B22" s="312"/>
      <c r="C22" s="313"/>
      <c r="D22" s="314"/>
      <c r="E22" s="315"/>
      <c r="F22" s="316"/>
      <c r="G22" s="317"/>
      <c r="H22" s="258"/>
      <c r="I22" s="246"/>
      <c r="J22" s="258"/>
      <c r="K22" s="246"/>
      <c r="L22" s="258"/>
      <c r="M22" s="246"/>
      <c r="N22" s="258"/>
      <c r="O22" s="246"/>
      <c r="P22" s="258"/>
      <c r="Q22" s="246"/>
      <c r="R22" s="258"/>
      <c r="S22" s="246"/>
      <c r="T22" s="258"/>
    </row>
    <row r="23" spans="2:20" ht="18.95" customHeight="1">
      <c r="B23" s="312"/>
      <c r="C23" s="313"/>
      <c r="D23" s="314"/>
      <c r="E23" s="315"/>
      <c r="F23" s="316"/>
      <c r="G23" s="317"/>
      <c r="H23" s="258"/>
      <c r="I23" s="246"/>
      <c r="J23" s="258"/>
      <c r="K23" s="246"/>
      <c r="L23" s="258"/>
      <c r="M23" s="246"/>
      <c r="N23" s="258"/>
      <c r="O23" s="246"/>
      <c r="P23" s="258"/>
      <c r="Q23" s="246"/>
      <c r="R23" s="258"/>
      <c r="S23" s="246"/>
      <c r="T23" s="258"/>
    </row>
    <row r="24" spans="2:20" ht="18.95" customHeight="1">
      <c r="B24" s="312"/>
      <c r="C24" s="313"/>
      <c r="D24" s="314"/>
      <c r="E24" s="315"/>
      <c r="F24" s="316"/>
      <c r="G24" s="317"/>
      <c r="H24" s="258"/>
      <c r="I24" s="246"/>
      <c r="J24" s="258"/>
      <c r="K24" s="246"/>
      <c r="L24" s="258"/>
      <c r="M24" s="246"/>
      <c r="N24" s="258"/>
      <c r="O24" s="246"/>
      <c r="P24" s="258"/>
      <c r="Q24" s="246"/>
      <c r="R24" s="258"/>
      <c r="S24" s="246"/>
      <c r="T24" s="258"/>
    </row>
    <row r="25" spans="2:20" ht="18.95" customHeight="1">
      <c r="B25" s="312"/>
      <c r="C25" s="313"/>
      <c r="D25" s="314"/>
      <c r="E25" s="315"/>
      <c r="F25" s="316"/>
      <c r="G25" s="317"/>
      <c r="H25" s="258"/>
      <c r="I25" s="246"/>
      <c r="J25" s="258"/>
      <c r="K25" s="246"/>
      <c r="L25" s="258"/>
      <c r="M25" s="246"/>
      <c r="N25" s="258"/>
      <c r="O25" s="246"/>
      <c r="P25" s="258"/>
      <c r="Q25" s="246"/>
      <c r="R25" s="258"/>
      <c r="S25" s="246"/>
      <c r="T25" s="258"/>
    </row>
    <row r="26" spans="2:20" ht="18.95" customHeight="1">
      <c r="B26" s="312"/>
      <c r="C26" s="313"/>
      <c r="D26" s="314"/>
      <c r="E26" s="315"/>
      <c r="F26" s="316"/>
      <c r="G26" s="317"/>
      <c r="H26" s="258"/>
      <c r="I26" s="246"/>
      <c r="J26" s="258"/>
      <c r="K26" s="246"/>
      <c r="L26" s="258"/>
      <c r="M26" s="246"/>
      <c r="N26" s="258"/>
      <c r="O26" s="246"/>
      <c r="P26" s="258"/>
      <c r="Q26" s="246"/>
      <c r="R26" s="258"/>
      <c r="S26" s="246"/>
      <c r="T26" s="258"/>
    </row>
    <row r="27" spans="2:20" ht="18.95" customHeight="1">
      <c r="B27" s="312"/>
      <c r="C27" s="313"/>
      <c r="D27" s="314"/>
      <c r="E27" s="315"/>
      <c r="F27" s="316"/>
      <c r="G27" s="317"/>
      <c r="H27" s="258"/>
      <c r="I27" s="246"/>
      <c r="J27" s="258"/>
      <c r="K27" s="246"/>
      <c r="L27" s="258"/>
      <c r="M27" s="246"/>
      <c r="N27" s="258"/>
      <c r="O27" s="246"/>
      <c r="P27" s="258"/>
      <c r="Q27" s="246"/>
      <c r="R27" s="258"/>
      <c r="S27" s="246"/>
      <c r="T27" s="258"/>
    </row>
    <row r="28" spans="2:20" ht="18.95" customHeight="1">
      <c r="B28" s="288"/>
      <c r="C28" s="319"/>
      <c r="D28" s="289"/>
      <c r="E28" s="236"/>
      <c r="F28" s="290"/>
      <c r="G28" s="291"/>
      <c r="H28" s="266"/>
      <c r="I28" s="254"/>
      <c r="J28" s="266"/>
      <c r="K28" s="254"/>
      <c r="L28" s="266"/>
      <c r="M28" s="254"/>
      <c r="N28" s="266"/>
      <c r="O28" s="254"/>
      <c r="P28" s="266"/>
      <c r="Q28" s="254"/>
      <c r="R28" s="266"/>
      <c r="S28" s="254"/>
      <c r="T28" s="266"/>
    </row>
    <row r="29" spans="2:20">
      <c r="C29" s="272"/>
      <c r="D29" s="273"/>
      <c r="E29" s="295"/>
      <c r="F29" s="273"/>
      <c r="G29" s="273"/>
      <c r="H29" s="274"/>
      <c r="I29" s="275"/>
      <c r="J29" s="274"/>
      <c r="K29" s="275"/>
      <c r="L29" s="274"/>
      <c r="M29" s="275"/>
      <c r="N29" s="274"/>
      <c r="O29" s="275"/>
      <c r="P29" s="274"/>
      <c r="Q29" s="320"/>
      <c r="R29" s="321"/>
      <c r="S29" s="322"/>
      <c r="T29" s="323"/>
    </row>
    <row r="30" spans="2:20">
      <c r="D30" s="324" t="s">
        <v>39</v>
      </c>
      <c r="E30" s="222"/>
      <c r="F30" s="222"/>
      <c r="G30" s="222"/>
      <c r="H30" s="223"/>
      <c r="Q30" s="206"/>
      <c r="R30" s="204"/>
      <c r="S30" s="206"/>
      <c r="T30" s="204"/>
    </row>
    <row r="31" spans="2:20">
      <c r="C31" s="286" t="s">
        <v>40</v>
      </c>
      <c r="E31" s="325"/>
    </row>
    <row r="33" spans="2:20" s="272" customFormat="1">
      <c r="B33" s="292"/>
      <c r="C33" s="293"/>
      <c r="D33" s="294"/>
      <c r="E33" s="295"/>
      <c r="F33" s="275"/>
      <c r="G33" s="296"/>
      <c r="H33" s="274"/>
      <c r="I33" s="297"/>
      <c r="J33" s="274"/>
      <c r="K33" s="297"/>
      <c r="L33" s="274"/>
      <c r="M33" s="297"/>
      <c r="N33" s="274"/>
      <c r="O33" s="297"/>
      <c r="P33" s="274"/>
      <c r="Q33" s="297"/>
      <c r="R33" s="274"/>
      <c r="S33" s="297"/>
      <c r="T33" s="274"/>
    </row>
  </sheetData>
  <phoneticPr fontId="12"/>
  <printOptions horizontalCentered="1" verticalCentered="1" gridLinesSet="0"/>
  <pageMargins left="0.27559055118110237" right="3.937007874015748E-2" top="0.39370078740157483" bottom="0.35433070866141736" header="0.39370078740157483" footer="0.35433070866141736"/>
  <pageSetup paperSize="9" scale="98" orientation="landscape" blackAndWhite="1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18</vt:i4>
      </vt:variant>
    </vt:vector>
  </HeadingPairs>
  <TitlesOfParts>
    <vt:vector size="25" baseType="lpstr">
      <vt:lpstr>保留金解除に伴うQ＆A</vt:lpstr>
      <vt:lpstr>表紙（鏡）記載例</vt:lpstr>
      <vt:lpstr>内訳  記入例</vt:lpstr>
      <vt:lpstr>表紙（鏡）（消費税10％)</vt:lpstr>
      <vt:lpstr>内訳</vt:lpstr>
      <vt:lpstr>表紙（鏡） 手書用 (消費税10%)</vt:lpstr>
      <vt:lpstr>内訳 手書用</vt:lpstr>
      <vt:lpstr>内訳!Print_Area</vt:lpstr>
      <vt:lpstr>'内訳  記入例'!Print_Area</vt:lpstr>
      <vt:lpstr>'内訳 手書用'!Print_Area</vt:lpstr>
      <vt:lpstr>'表紙（鏡） 手書用 (消費税10%)'!Print_Area</vt:lpstr>
      <vt:lpstr>'表紙（鏡）（消費税10％)'!Print_Area</vt:lpstr>
      <vt:lpstr>'表紙（鏡）記載例'!Print_Area</vt:lpstr>
      <vt:lpstr>'表紙（鏡） 手書用 (消費税10%)'!契約金額</vt:lpstr>
      <vt:lpstr>'表紙（鏡）（消費税10％)'!契約金額</vt:lpstr>
      <vt:lpstr>'表紙（鏡）記載例'!契約金額</vt:lpstr>
      <vt:lpstr>'表紙（鏡） 手書用 (消費税10%)'!形態</vt:lpstr>
      <vt:lpstr>'表紙（鏡）（消費税10％)'!形態</vt:lpstr>
      <vt:lpstr>'表紙（鏡）記載例'!形態</vt:lpstr>
      <vt:lpstr>'表紙（鏡） 手書用 (消費税10%)'!合計</vt:lpstr>
      <vt:lpstr>'表紙（鏡）（消費税10％)'!合計</vt:lpstr>
      <vt:lpstr>'表紙（鏡）記載例'!合計</vt:lpstr>
      <vt:lpstr>'表紙（鏡） 手書用 (消費税10%)'!消費税計</vt:lpstr>
      <vt:lpstr>'表紙（鏡）（消費税10％)'!消費税計</vt:lpstr>
      <vt:lpstr>'表紙（鏡）記載例'!消費税計</vt:lpstr>
    </vt:vector>
  </TitlesOfParts>
  <Company>東急建設株式会社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matsuoka 松岡 功季</cp:lastModifiedBy>
  <cp:lastPrinted>2022-10-18T05:37:09Z</cp:lastPrinted>
  <dcterms:created xsi:type="dcterms:W3CDTF">1998-03-20T04:35:47Z</dcterms:created>
  <dcterms:modified xsi:type="dcterms:W3CDTF">2022-11-18T04:15:25Z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